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queryTables/queryTable1.xml" ContentType="application/vnd.openxmlformats-officedocument.spreadsheetml.query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queryTables/queryTable7.xml" ContentType="application/vnd.openxmlformats-officedocument.spreadsheetml.queryTable+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queryTables/queryTable5.xml" ContentType="application/vnd.openxmlformats-officedocument.spreadsheetml.queryTable+xml"/>
  <Override PartName="/xl/queryTables/queryTable6.xml" ContentType="application/vnd.openxmlformats-officedocument.spreadsheetml.queryTable+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queryTables/queryTable3.xml" ContentType="application/vnd.openxmlformats-officedocument.spreadsheetml.queryTable+xml"/>
  <Override PartName="/xl/queryTables/queryTable4.xml" ContentType="application/vnd.openxmlformats-officedocument.spreadsheetml.query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charts/chart7.xml" ContentType="application/vnd.openxmlformats-officedocument.drawingml.chart+xml"/>
  <Override PartName="/xl/drawings/drawing9.xml" ContentType="application/vnd.openxmlformats-officedocument.drawing+xml"/>
  <Override PartName="/xl/queryTables/queryTable2.xml" ContentType="application/vnd.openxmlformats-officedocument.spreadsheetml.queryTable+xml"/>
  <Override PartName="/xl/worksheets/sheet14.xml" ContentType="application/vnd.openxmlformats-officedocument.spreadsheetml.worksheet+xml"/>
  <Override PartName="/xl/drawings/drawing7.xml" ContentType="application/vnd.openxmlformats-officedocument.drawing+xml"/>
  <Override PartName="/xl/charts/chart5.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85" yWindow="375" windowWidth="12375" windowHeight="6930" tabRatio="683"/>
  </bookViews>
  <sheets>
    <sheet name="Nhandinh_Page1" sheetId="1" r:id="rId1"/>
    <sheet name="PTKT_Page2" sheetId="70" r:id="rId2"/>
    <sheet name="TVDT1" sheetId="18" state="hidden" r:id="rId3"/>
    <sheet name="TVDT1 (2)" sheetId="21" state="hidden" r:id="rId4"/>
    <sheet name="TVDT2" sheetId="19" state="hidden" r:id="rId5"/>
    <sheet name="Loc FA" sheetId="68" r:id="rId6"/>
    <sheet name="TKGD_Page3" sheetId="2" r:id="rId7"/>
    <sheet name="TopGD_Page4" sheetId="4" r:id="rId8"/>
    <sheet name="TopRatio_Page5" sheetId="5" r:id="rId9"/>
    <sheet name="Disclaimer_Page6" sheetId="6" r:id="rId10"/>
    <sheet name="Real-time Hose" sheetId="9" state="hidden" r:id="rId11"/>
    <sheet name="Real-time HNX" sheetId="16" state="hidden" r:id="rId12"/>
    <sheet name="ThongkeTT" sheetId="10" state="hidden" r:id="rId13"/>
    <sheet name="TopGD" sheetId="12" state="hidden" r:id="rId14"/>
    <sheet name="Chisotaichinh" sheetId="11" state="hidden" r:id="rId15"/>
    <sheet name="GDNganh" sheetId="13" state="hidden" r:id="rId16"/>
    <sheet name="Líchukien" sheetId="14" state="hidden" r:id="rId17"/>
    <sheet name="Ma sector" sheetId="15" state="hidden" r:id="rId18"/>
  </sheets>
  <definedNames>
    <definedName name="_xlnm._FilterDatabase" localSheetId="15" hidden="1">GDNganh!$A$36:$AH$1260</definedName>
    <definedName name="_xlnm._FilterDatabase" localSheetId="17" hidden="1">'Ma sector'!$A$1:$E$105</definedName>
    <definedName name="ChiSoTaiChinh" localSheetId="14">Chisotaichinh!$A$1:$M$704</definedName>
    <definedName name="GDNganh" localSheetId="15">GDNganh!$A$1:$AG$736</definedName>
    <definedName name="IndexRealTime" localSheetId="11">'Real-time HNX'!$A$1:$F$101</definedName>
    <definedName name="IndexRealTime" localSheetId="10">'Real-time Hose'!$A$1:$F$101</definedName>
    <definedName name="LichSuKien" localSheetId="16">Líchukien!$A$1:$G$31</definedName>
    <definedName name="_xlnm.Print_Area" localSheetId="9">Disclaimer_Page6!$A$1:$L$62</definedName>
    <definedName name="_xlnm.Print_Area" localSheetId="5">'Loc FA'!$A$1:$O$61</definedName>
    <definedName name="_xlnm.Print_Area" localSheetId="0">Nhandinh_Page1!$A$1:$O$66</definedName>
    <definedName name="_xlnm.Print_Area" localSheetId="1">PTKT_Page2!$A$1:$O$65</definedName>
    <definedName name="_xlnm.Print_Area" localSheetId="6">TKGD_Page3!$A$1:$M$60</definedName>
    <definedName name="_xlnm.Print_Area" localSheetId="7">TopGD_Page4!$A$1:$L$53</definedName>
    <definedName name="_xlnm.Print_Area" localSheetId="8">TopRatio_Page5!$A$1:$N$52</definedName>
    <definedName name="_xlnm.Print_Area" localSheetId="2">TVDT1!$A$1:$O$62</definedName>
    <definedName name="_xlnm.Print_Area" localSheetId="3">'TVDT1 (2)'!$A$1:$O$64</definedName>
    <definedName name="_xlnm.Print_Area" localSheetId="4">TVDT2!$A$1:$O$64</definedName>
    <definedName name="ThongKeThiTruong" localSheetId="12">ThongkeTT!$A$1:$J$63</definedName>
    <definedName name="TopGD" localSheetId="13">TopGD!$A$1:$F$355</definedName>
  </definedNames>
  <calcPr calcId="124519"/>
</workbook>
</file>

<file path=xl/calcChain.xml><?xml version="1.0" encoding="utf-8"?>
<calcChain xmlns="http://schemas.openxmlformats.org/spreadsheetml/2006/main">
  <c r="E11" i="1"/>
  <c r="Q63"/>
  <c r="J17" i="19" l="1"/>
  <c r="J16"/>
  <c r="J15" l="1"/>
  <c r="J45" i="18" l="1"/>
  <c r="J40" l="1"/>
  <c r="J39"/>
  <c r="J38"/>
  <c r="J37"/>
  <c r="J36"/>
  <c r="J35"/>
  <c r="J34"/>
  <c r="J14" i="19"/>
  <c r="J13"/>
  <c r="J12"/>
  <c r="J11"/>
  <c r="J10"/>
  <c r="J9"/>
  <c r="J8"/>
  <c r="Y146" i="2" l="1"/>
  <c r="Y147"/>
  <c r="Y148"/>
  <c r="Y149"/>
  <c r="Y150"/>
  <c r="Y151"/>
  <c r="Y152"/>
  <c r="Y153"/>
  <c r="Y154"/>
  <c r="Y155"/>
  <c r="Y156"/>
  <c r="Y157"/>
  <c r="Y158"/>
  <c r="Y159"/>
  <c r="V146"/>
  <c r="V147"/>
  <c r="V148"/>
  <c r="V149"/>
  <c r="V150"/>
  <c r="V151"/>
  <c r="V152"/>
  <c r="V153"/>
  <c r="V154"/>
  <c r="V155"/>
  <c r="V156"/>
  <c r="V157"/>
  <c r="V158"/>
  <c r="V159"/>
  <c r="U146"/>
  <c r="U147"/>
  <c r="U148"/>
  <c r="U149"/>
  <c r="U150"/>
  <c r="U151"/>
  <c r="U152"/>
  <c r="U153"/>
  <c r="U154"/>
  <c r="U155"/>
  <c r="U156"/>
  <c r="U157"/>
  <c r="U158"/>
  <c r="U159"/>
  <c r="T146"/>
  <c r="T147"/>
  <c r="T148"/>
  <c r="T149"/>
  <c r="T150"/>
  <c r="T151"/>
  <c r="T152"/>
  <c r="T153"/>
  <c r="T154"/>
  <c r="T155"/>
  <c r="T156"/>
  <c r="T157"/>
  <c r="T158"/>
  <c r="T159"/>
  <c r="X61" l="1"/>
  <c r="Y61"/>
  <c r="X62"/>
  <c r="Y62"/>
  <c r="X63"/>
  <c r="Y63"/>
  <c r="X64"/>
  <c r="Y64"/>
  <c r="X65"/>
  <c r="Y65"/>
  <c r="X66"/>
  <c r="Y66"/>
  <c r="X67"/>
  <c r="Y67"/>
  <c r="X68"/>
  <c r="Y68"/>
  <c r="X69"/>
  <c r="Y69"/>
  <c r="X70"/>
  <c r="Y70"/>
  <c r="X71"/>
  <c r="Y71"/>
  <c r="X72"/>
  <c r="Y72"/>
  <c r="X73"/>
  <c r="Y73"/>
  <c r="X74"/>
  <c r="Y74"/>
  <c r="X75"/>
  <c r="Y75"/>
  <c r="X76"/>
  <c r="Y76"/>
  <c r="X77"/>
  <c r="Y77"/>
  <c r="X78"/>
  <c r="Y78"/>
  <c r="X79"/>
  <c r="Y79"/>
  <c r="X80"/>
  <c r="Y80"/>
  <c r="X81"/>
  <c r="Y81"/>
  <c r="X82"/>
  <c r="Y82"/>
  <c r="X83"/>
  <c r="Y83"/>
  <c r="X84"/>
  <c r="Y84"/>
  <c r="X85"/>
  <c r="Y85"/>
  <c r="X86"/>
  <c r="Y86"/>
  <c r="X87"/>
  <c r="Y87"/>
  <c r="X88"/>
  <c r="Y88"/>
  <c r="X89"/>
  <c r="Y89"/>
  <c r="X90"/>
  <c r="Y90"/>
  <c r="X91"/>
  <c r="Y91"/>
  <c r="X92"/>
  <c r="Y92"/>
  <c r="X93"/>
  <c r="Y93"/>
  <c r="X94"/>
  <c r="Y94"/>
  <c r="X95"/>
  <c r="Y95"/>
  <c r="X96"/>
  <c r="Y96"/>
  <c r="X97"/>
  <c r="Y97"/>
  <c r="X98"/>
  <c r="Y98"/>
  <c r="X99"/>
  <c r="Y99"/>
  <c r="X100"/>
  <c r="Y100"/>
  <c r="X101"/>
  <c r="Y101"/>
  <c r="X102"/>
  <c r="Y102"/>
  <c r="X103"/>
  <c r="Y103"/>
  <c r="X104"/>
  <c r="Y104"/>
  <c r="X105"/>
  <c r="Y105"/>
  <c r="X106"/>
  <c r="Y106"/>
  <c r="X107"/>
  <c r="Y107"/>
  <c r="X108"/>
  <c r="Y108"/>
  <c r="X109"/>
  <c r="Y109"/>
  <c r="X110"/>
  <c r="Y110"/>
  <c r="X111"/>
  <c r="Y111"/>
  <c r="X112"/>
  <c r="Y112"/>
  <c r="X113"/>
  <c r="Y113"/>
  <c r="X114"/>
  <c r="Y114"/>
  <c r="X115"/>
  <c r="Y115"/>
  <c r="X116"/>
  <c r="Y116"/>
  <c r="X117"/>
  <c r="Y117"/>
  <c r="X118"/>
  <c r="Y118"/>
  <c r="X119"/>
  <c r="Y119"/>
  <c r="X120"/>
  <c r="Y120"/>
  <c r="X121"/>
  <c r="Y121"/>
  <c r="X122"/>
  <c r="Y122"/>
  <c r="X123"/>
  <c r="Y123"/>
  <c r="X124"/>
  <c r="Y124"/>
  <c r="X125"/>
  <c r="Y125"/>
  <c r="X126"/>
  <c r="Y126"/>
  <c r="X127"/>
  <c r="Y127"/>
  <c r="X128"/>
  <c r="Y128"/>
  <c r="X129"/>
  <c r="Y129"/>
  <c r="X130"/>
  <c r="Y130"/>
  <c r="X131"/>
  <c r="Y131"/>
  <c r="X132"/>
  <c r="Y132"/>
  <c r="X133"/>
  <c r="Y133"/>
  <c r="X134"/>
  <c r="Y134"/>
  <c r="X135"/>
  <c r="Y135"/>
  <c r="X136"/>
  <c r="Y136"/>
  <c r="X137"/>
  <c r="Y137"/>
  <c r="X138"/>
  <c r="Y138"/>
  <c r="X139"/>
  <c r="Y139"/>
  <c r="X140"/>
  <c r="Y140"/>
  <c r="X141"/>
  <c r="Y141"/>
  <c r="X142"/>
  <c r="Y142"/>
  <c r="X143"/>
  <c r="Y143"/>
  <c r="X144"/>
  <c r="Y144"/>
  <c r="X145"/>
  <c r="Y145"/>
  <c r="X146"/>
  <c r="X147"/>
  <c r="X148"/>
  <c r="X149"/>
  <c r="X150"/>
  <c r="X151"/>
  <c r="X152"/>
  <c r="X153"/>
  <c r="X154"/>
  <c r="X155"/>
  <c r="X156"/>
  <c r="X157"/>
  <c r="X158"/>
  <c r="X159"/>
  <c r="Y60"/>
  <c r="X60"/>
  <c r="T61"/>
  <c r="U61"/>
  <c r="V61"/>
  <c r="T62"/>
  <c r="U62"/>
  <c r="V62"/>
  <c r="T63"/>
  <c r="U63"/>
  <c r="V63"/>
  <c r="T64"/>
  <c r="U64"/>
  <c r="V64"/>
  <c r="T65"/>
  <c r="U65"/>
  <c r="V65"/>
  <c r="T66"/>
  <c r="U66"/>
  <c r="V66"/>
  <c r="T67"/>
  <c r="U67"/>
  <c r="V67"/>
  <c r="T68"/>
  <c r="U68"/>
  <c r="V68"/>
  <c r="T69"/>
  <c r="U69"/>
  <c r="V69"/>
  <c r="T70"/>
  <c r="U70"/>
  <c r="V70"/>
  <c r="T71"/>
  <c r="U71"/>
  <c r="V71"/>
  <c r="T72"/>
  <c r="U72"/>
  <c r="V72"/>
  <c r="T73"/>
  <c r="U73"/>
  <c r="V73"/>
  <c r="T74"/>
  <c r="U74"/>
  <c r="V74"/>
  <c r="T75"/>
  <c r="U75"/>
  <c r="V75"/>
  <c r="T76"/>
  <c r="U76"/>
  <c r="V76"/>
  <c r="T77"/>
  <c r="U77"/>
  <c r="V77"/>
  <c r="T78"/>
  <c r="U78"/>
  <c r="V78"/>
  <c r="T79"/>
  <c r="U79"/>
  <c r="V79"/>
  <c r="T80"/>
  <c r="U80"/>
  <c r="V80"/>
  <c r="T81"/>
  <c r="U81"/>
  <c r="V81"/>
  <c r="T82"/>
  <c r="U82"/>
  <c r="V82"/>
  <c r="T83"/>
  <c r="U83"/>
  <c r="V83"/>
  <c r="T84"/>
  <c r="U84"/>
  <c r="V84"/>
  <c r="T85"/>
  <c r="U85"/>
  <c r="V85"/>
  <c r="T86"/>
  <c r="U86"/>
  <c r="V86"/>
  <c r="T87"/>
  <c r="U87"/>
  <c r="V87"/>
  <c r="T88"/>
  <c r="U88"/>
  <c r="V88"/>
  <c r="T89"/>
  <c r="U89"/>
  <c r="V89"/>
  <c r="T90"/>
  <c r="U90"/>
  <c r="V90"/>
  <c r="T91"/>
  <c r="U91"/>
  <c r="V91"/>
  <c r="T92"/>
  <c r="U92"/>
  <c r="V92"/>
  <c r="T93"/>
  <c r="U93"/>
  <c r="V93"/>
  <c r="T94"/>
  <c r="U94"/>
  <c r="V94"/>
  <c r="T95"/>
  <c r="U95"/>
  <c r="V95"/>
  <c r="T96"/>
  <c r="U96"/>
  <c r="V96"/>
  <c r="T97"/>
  <c r="U97"/>
  <c r="V97"/>
  <c r="T98"/>
  <c r="U98"/>
  <c r="V98"/>
  <c r="T99"/>
  <c r="U99"/>
  <c r="V99"/>
  <c r="T100"/>
  <c r="U100"/>
  <c r="V100"/>
  <c r="T101"/>
  <c r="U101"/>
  <c r="V101"/>
  <c r="T102"/>
  <c r="U102"/>
  <c r="V102"/>
  <c r="T103"/>
  <c r="U103"/>
  <c r="V103"/>
  <c r="T104"/>
  <c r="U104"/>
  <c r="V104"/>
  <c r="T105"/>
  <c r="U105"/>
  <c r="V105"/>
  <c r="T106"/>
  <c r="U106"/>
  <c r="V106"/>
  <c r="T107"/>
  <c r="U107"/>
  <c r="V107"/>
  <c r="T108"/>
  <c r="U108"/>
  <c r="V108"/>
  <c r="T109"/>
  <c r="U109"/>
  <c r="V109"/>
  <c r="T110"/>
  <c r="U110"/>
  <c r="V110"/>
  <c r="T111"/>
  <c r="U111"/>
  <c r="V111"/>
  <c r="T112"/>
  <c r="U112"/>
  <c r="V112"/>
  <c r="T113"/>
  <c r="U113"/>
  <c r="V113"/>
  <c r="T114"/>
  <c r="U114"/>
  <c r="V114"/>
  <c r="T115"/>
  <c r="U115"/>
  <c r="V115"/>
  <c r="T116"/>
  <c r="U116"/>
  <c r="V116"/>
  <c r="T117"/>
  <c r="U117"/>
  <c r="V117"/>
  <c r="T118"/>
  <c r="U118"/>
  <c r="V118"/>
  <c r="T119"/>
  <c r="U119"/>
  <c r="V119"/>
  <c r="T120"/>
  <c r="U120"/>
  <c r="V120"/>
  <c r="T121"/>
  <c r="U121"/>
  <c r="V121"/>
  <c r="T122"/>
  <c r="U122"/>
  <c r="V122"/>
  <c r="T123"/>
  <c r="U123"/>
  <c r="V123"/>
  <c r="T124"/>
  <c r="U124"/>
  <c r="V124"/>
  <c r="T125"/>
  <c r="U125"/>
  <c r="V125"/>
  <c r="T126"/>
  <c r="U126"/>
  <c r="V126"/>
  <c r="T127"/>
  <c r="U127"/>
  <c r="V127"/>
  <c r="T128"/>
  <c r="U128"/>
  <c r="V128"/>
  <c r="T129"/>
  <c r="U129"/>
  <c r="V129"/>
  <c r="T130"/>
  <c r="U130"/>
  <c r="V130"/>
  <c r="T131"/>
  <c r="U131"/>
  <c r="V131"/>
  <c r="T132"/>
  <c r="U132"/>
  <c r="V132"/>
  <c r="T133"/>
  <c r="U133"/>
  <c r="V133"/>
  <c r="T134"/>
  <c r="U134"/>
  <c r="V134"/>
  <c r="T135"/>
  <c r="U135"/>
  <c r="V135"/>
  <c r="T136"/>
  <c r="U136"/>
  <c r="V136"/>
  <c r="T137"/>
  <c r="U137"/>
  <c r="V137"/>
  <c r="T138"/>
  <c r="U138"/>
  <c r="V138"/>
  <c r="T139"/>
  <c r="U139"/>
  <c r="V139"/>
  <c r="T140"/>
  <c r="U140"/>
  <c r="V140"/>
  <c r="T141"/>
  <c r="U141"/>
  <c r="V141"/>
  <c r="T142"/>
  <c r="U142"/>
  <c r="V142"/>
  <c r="T143"/>
  <c r="U143"/>
  <c r="V143"/>
  <c r="T144"/>
  <c r="U144"/>
  <c r="V144"/>
  <c r="T145"/>
  <c r="U145"/>
  <c r="V145"/>
  <c r="V60"/>
  <c r="W60" s="1"/>
  <c r="U60"/>
  <c r="T60"/>
  <c r="W58"/>
  <c r="P61"/>
  <c r="Q61"/>
  <c r="R61"/>
  <c r="P62"/>
  <c r="Q62"/>
  <c r="R62"/>
  <c r="P63"/>
  <c r="Q63"/>
  <c r="R63"/>
  <c r="P64"/>
  <c r="Q64"/>
  <c r="R64"/>
  <c r="P65"/>
  <c r="Q65"/>
  <c r="R65"/>
  <c r="P66"/>
  <c r="Q66"/>
  <c r="R66"/>
  <c r="P67"/>
  <c r="Q67"/>
  <c r="R67"/>
  <c r="P68"/>
  <c r="Q68"/>
  <c r="R68"/>
  <c r="P69"/>
  <c r="Q69"/>
  <c r="R69"/>
  <c r="P70"/>
  <c r="Q70"/>
  <c r="R70"/>
  <c r="P71"/>
  <c r="Q71"/>
  <c r="R71"/>
  <c r="P72"/>
  <c r="Q72"/>
  <c r="R72"/>
  <c r="P73"/>
  <c r="Q73"/>
  <c r="R73"/>
  <c r="P74"/>
  <c r="Q74"/>
  <c r="R74"/>
  <c r="P75"/>
  <c r="Q75"/>
  <c r="R75"/>
  <c r="P76"/>
  <c r="Q76"/>
  <c r="R76"/>
  <c r="P77"/>
  <c r="Q77"/>
  <c r="R77"/>
  <c r="P78"/>
  <c r="Q78"/>
  <c r="R78"/>
  <c r="P79"/>
  <c r="Q79"/>
  <c r="R79"/>
  <c r="P80"/>
  <c r="Q80"/>
  <c r="R80"/>
  <c r="P81"/>
  <c r="Q81"/>
  <c r="R81"/>
  <c r="P82"/>
  <c r="Q82"/>
  <c r="R82"/>
  <c r="P83"/>
  <c r="Q83"/>
  <c r="R83"/>
  <c r="P84"/>
  <c r="Q84"/>
  <c r="R84"/>
  <c r="P85"/>
  <c r="Q85"/>
  <c r="R85"/>
  <c r="P86"/>
  <c r="Q86"/>
  <c r="R86"/>
  <c r="P87"/>
  <c r="Q87"/>
  <c r="R87"/>
  <c r="P88"/>
  <c r="Q88"/>
  <c r="R88"/>
  <c r="P89"/>
  <c r="Q89"/>
  <c r="R89"/>
  <c r="P90"/>
  <c r="Q90"/>
  <c r="R90"/>
  <c r="P91"/>
  <c r="Q91"/>
  <c r="R91"/>
  <c r="P92"/>
  <c r="Q92"/>
  <c r="R92"/>
  <c r="P93"/>
  <c r="Q93"/>
  <c r="R93"/>
  <c r="P94"/>
  <c r="Q94"/>
  <c r="R94"/>
  <c r="P95"/>
  <c r="Q95"/>
  <c r="R95"/>
  <c r="P96"/>
  <c r="Q96"/>
  <c r="R96"/>
  <c r="P97"/>
  <c r="Q97"/>
  <c r="R97"/>
  <c r="P98"/>
  <c r="Q98"/>
  <c r="R98"/>
  <c r="P99"/>
  <c r="Q99"/>
  <c r="R99"/>
  <c r="P100"/>
  <c r="Q100"/>
  <c r="R100"/>
  <c r="P101"/>
  <c r="Q101"/>
  <c r="R101"/>
  <c r="P102"/>
  <c r="Q102"/>
  <c r="R102"/>
  <c r="P103"/>
  <c r="Q103"/>
  <c r="R103"/>
  <c r="P104"/>
  <c r="Q104"/>
  <c r="R104"/>
  <c r="P105"/>
  <c r="Q105"/>
  <c r="R105"/>
  <c r="P106"/>
  <c r="Q106"/>
  <c r="R106"/>
  <c r="P107"/>
  <c r="Q107"/>
  <c r="R107"/>
  <c r="P108"/>
  <c r="Q108"/>
  <c r="R108"/>
  <c r="P109"/>
  <c r="Q109"/>
  <c r="R109"/>
  <c r="P110"/>
  <c r="Q110"/>
  <c r="R110"/>
  <c r="P111"/>
  <c r="Q111"/>
  <c r="R111"/>
  <c r="P112"/>
  <c r="Q112"/>
  <c r="R112"/>
  <c r="P113"/>
  <c r="Q113"/>
  <c r="R113"/>
  <c r="P114"/>
  <c r="Q114"/>
  <c r="R114"/>
  <c r="P115"/>
  <c r="Q115"/>
  <c r="R115"/>
  <c r="P116"/>
  <c r="Q116"/>
  <c r="R116"/>
  <c r="P117"/>
  <c r="Q117"/>
  <c r="R117"/>
  <c r="P118"/>
  <c r="Q118"/>
  <c r="R118"/>
  <c r="P119"/>
  <c r="Q119"/>
  <c r="R119"/>
  <c r="P120"/>
  <c r="Q120"/>
  <c r="R120"/>
  <c r="P121"/>
  <c r="Q121"/>
  <c r="R121"/>
  <c r="P122"/>
  <c r="Q122"/>
  <c r="R122"/>
  <c r="P123"/>
  <c r="Q123"/>
  <c r="R123"/>
  <c r="P124"/>
  <c r="Q124"/>
  <c r="R124"/>
  <c r="P125"/>
  <c r="Q125"/>
  <c r="R125"/>
  <c r="P126"/>
  <c r="Q126"/>
  <c r="R126"/>
  <c r="P127"/>
  <c r="Q127"/>
  <c r="R127"/>
  <c r="P128"/>
  <c r="Q128"/>
  <c r="R128"/>
  <c r="P129"/>
  <c r="Q129"/>
  <c r="R129"/>
  <c r="P130"/>
  <c r="Q130"/>
  <c r="R130"/>
  <c r="P131"/>
  <c r="Q131"/>
  <c r="R131"/>
  <c r="P132"/>
  <c r="Q132"/>
  <c r="R132"/>
  <c r="P133"/>
  <c r="Q133"/>
  <c r="R133"/>
  <c r="P134"/>
  <c r="Q134"/>
  <c r="R134"/>
  <c r="P135"/>
  <c r="Q135"/>
  <c r="R135"/>
  <c r="P136"/>
  <c r="Q136"/>
  <c r="R136"/>
  <c r="P137"/>
  <c r="Q137"/>
  <c r="R137"/>
  <c r="P138"/>
  <c r="Q138"/>
  <c r="R138"/>
  <c r="P139"/>
  <c r="Q139"/>
  <c r="R139"/>
  <c r="P140"/>
  <c r="Q140"/>
  <c r="R140"/>
  <c r="P141"/>
  <c r="Q141"/>
  <c r="R141"/>
  <c r="P142"/>
  <c r="Q142"/>
  <c r="R142"/>
  <c r="P143"/>
  <c r="Q143"/>
  <c r="R143"/>
  <c r="P144"/>
  <c r="Q144"/>
  <c r="R144"/>
  <c r="P145"/>
  <c r="Q145"/>
  <c r="R145"/>
  <c r="P146"/>
  <c r="Q146"/>
  <c r="R146"/>
  <c r="P147"/>
  <c r="Q147"/>
  <c r="R147"/>
  <c r="P148"/>
  <c r="Q148"/>
  <c r="R148"/>
  <c r="P149"/>
  <c r="Q149"/>
  <c r="R149"/>
  <c r="P150"/>
  <c r="Q150"/>
  <c r="R150"/>
  <c r="P151"/>
  <c r="Q151"/>
  <c r="R151"/>
  <c r="P152"/>
  <c r="Q152"/>
  <c r="R152"/>
  <c r="P153"/>
  <c r="Q153"/>
  <c r="R153"/>
  <c r="P154"/>
  <c r="Q154"/>
  <c r="R154"/>
  <c r="P155"/>
  <c r="Q155"/>
  <c r="R155"/>
  <c r="P156"/>
  <c r="Q156"/>
  <c r="R156"/>
  <c r="P157"/>
  <c r="Q157"/>
  <c r="R157"/>
  <c r="P158"/>
  <c r="Q158"/>
  <c r="R158"/>
  <c r="P159"/>
  <c r="Q159"/>
  <c r="R159"/>
  <c r="R60"/>
  <c r="S60" s="1"/>
  <c r="Q60"/>
  <c r="S58"/>
  <c r="P60"/>
  <c r="R53" i="1"/>
  <c r="S53"/>
  <c r="R54"/>
  <c r="S54"/>
  <c r="R55"/>
  <c r="S55"/>
  <c r="R56"/>
  <c r="S56"/>
  <c r="R57"/>
  <c r="S57"/>
  <c r="R58"/>
  <c r="S58"/>
  <c r="R59"/>
  <c r="S59"/>
  <c r="R60"/>
  <c r="S60"/>
  <c r="R61"/>
  <c r="S61"/>
  <c r="R62"/>
  <c r="S62"/>
  <c r="R63"/>
  <c r="S63"/>
  <c r="R64"/>
  <c r="S64"/>
  <c r="R65"/>
  <c r="S65"/>
  <c r="R66"/>
  <c r="S66"/>
  <c r="R67"/>
  <c r="S67"/>
  <c r="R68"/>
  <c r="S68"/>
  <c r="R69"/>
  <c r="S69"/>
  <c r="R70"/>
  <c r="S70"/>
  <c r="R71"/>
  <c r="S71"/>
  <c r="S52"/>
  <c r="R52"/>
  <c r="Q53"/>
  <c r="Q54"/>
  <c r="Q55"/>
  <c r="Q56"/>
  <c r="Q57"/>
  <c r="Q58"/>
  <c r="Q59"/>
  <c r="Q60"/>
  <c r="Q61"/>
  <c r="Q62"/>
  <c r="Q64"/>
  <c r="Q65"/>
  <c r="Q66"/>
  <c r="Q67"/>
  <c r="Q68"/>
  <c r="Q69"/>
  <c r="Q70"/>
  <c r="Q71"/>
  <c r="Q52"/>
  <c r="S27" i="2"/>
  <c r="T27"/>
  <c r="U27"/>
  <c r="S28"/>
  <c r="T28"/>
  <c r="U28"/>
  <c r="S29"/>
  <c r="T29"/>
  <c r="U29"/>
  <c r="S30"/>
  <c r="T30"/>
  <c r="U30"/>
  <c r="S31"/>
  <c r="T31"/>
  <c r="U31"/>
  <c r="S32"/>
  <c r="T32"/>
  <c r="U32"/>
  <c r="S33"/>
  <c r="T33"/>
  <c r="U33"/>
  <c r="S34"/>
  <c r="T34"/>
  <c r="U34"/>
  <c r="S35"/>
  <c r="T35"/>
  <c r="U35"/>
  <c r="S36"/>
  <c r="T36"/>
  <c r="U36"/>
  <c r="S37"/>
  <c r="T37"/>
  <c r="U37"/>
  <c r="S38"/>
  <c r="T38"/>
  <c r="U38"/>
  <c r="S39"/>
  <c r="T39"/>
  <c r="U39"/>
  <c r="S40"/>
  <c r="T40"/>
  <c r="U40"/>
  <c r="S41"/>
  <c r="T41"/>
  <c r="U41"/>
  <c r="S42"/>
  <c r="T42"/>
  <c r="U42"/>
  <c r="S43"/>
  <c r="T43"/>
  <c r="U43"/>
  <c r="S44"/>
  <c r="T44"/>
  <c r="U44"/>
  <c r="S45"/>
  <c r="T45"/>
  <c r="U45"/>
  <c r="S46"/>
  <c r="T46"/>
  <c r="U46"/>
  <c r="S47"/>
  <c r="T47"/>
  <c r="U47"/>
  <c r="S48"/>
  <c r="T48"/>
  <c r="U48"/>
  <c r="S49"/>
  <c r="T49"/>
  <c r="U49"/>
  <c r="S50"/>
  <c r="T50"/>
  <c r="U50"/>
  <c r="S51"/>
  <c r="T51"/>
  <c r="U51"/>
  <c r="S52"/>
  <c r="T52"/>
  <c r="U52"/>
  <c r="S53"/>
  <c r="T53"/>
  <c r="U53"/>
  <c r="S54"/>
  <c r="T54"/>
  <c r="U54"/>
  <c r="S55"/>
  <c r="T55"/>
  <c r="U55"/>
  <c r="S56"/>
  <c r="T56"/>
  <c r="U56"/>
  <c r="R28"/>
  <c r="R29"/>
  <c r="R30"/>
  <c r="R31"/>
  <c r="R32"/>
  <c r="R33"/>
  <c r="R34"/>
  <c r="R35"/>
  <c r="R36"/>
  <c r="R37"/>
  <c r="R38"/>
  <c r="R39"/>
  <c r="R40"/>
  <c r="R41"/>
  <c r="R42"/>
  <c r="R43"/>
  <c r="R44"/>
  <c r="R45"/>
  <c r="R46"/>
  <c r="R47"/>
  <c r="R48"/>
  <c r="R49"/>
  <c r="R50"/>
  <c r="R51"/>
  <c r="R52"/>
  <c r="R53"/>
  <c r="R54"/>
  <c r="R55"/>
  <c r="R56"/>
  <c r="R27"/>
  <c r="V27" s="1"/>
  <c r="Q27" a="1"/>
  <c r="Q29" s="1"/>
  <c r="D50" i="1"/>
  <c r="R6" i="2" s="1"/>
  <c r="D51" i="1"/>
  <c r="D52"/>
  <c r="D53"/>
  <c r="D54"/>
  <c r="R10" i="2" s="1"/>
  <c r="D55" i="1"/>
  <c r="R11" i="2" s="1"/>
  <c r="D56" i="1"/>
  <c r="D57"/>
  <c r="R13" i="2" s="1"/>
  <c r="D58" i="1"/>
  <c r="R14" i="2" s="1"/>
  <c r="D49" i="1"/>
  <c r="R5" i="2" s="1"/>
  <c r="I46" i="5"/>
  <c r="M46" s="1"/>
  <c r="J46"/>
  <c r="I47"/>
  <c r="M47" s="1"/>
  <c r="J47"/>
  <c r="I48"/>
  <c r="M48" s="1"/>
  <c r="J48"/>
  <c r="I49"/>
  <c r="M49" s="1"/>
  <c r="J49"/>
  <c r="J45"/>
  <c r="I45"/>
  <c r="M45" s="1"/>
  <c r="F24" i="4"/>
  <c r="C10" i="5" s="1"/>
  <c r="F25" i="4"/>
  <c r="C11" i="5" s="1"/>
  <c r="F26" i="4"/>
  <c r="C12" i="5" s="1"/>
  <c r="F27" i="4"/>
  <c r="C13" i="5" s="1"/>
  <c r="F23" i="4"/>
  <c r="C9" i="5" s="1"/>
  <c r="I37"/>
  <c r="M37" s="1"/>
  <c r="J37"/>
  <c r="I38"/>
  <c r="M38" s="1"/>
  <c r="J38"/>
  <c r="I39"/>
  <c r="M39" s="1"/>
  <c r="J39"/>
  <c r="I40"/>
  <c r="M40" s="1"/>
  <c r="J40"/>
  <c r="J36"/>
  <c r="I36"/>
  <c r="M36" s="1"/>
  <c r="C37"/>
  <c r="C38"/>
  <c r="C39"/>
  <c r="C40"/>
  <c r="C36"/>
  <c r="B37"/>
  <c r="F37" s="1"/>
  <c r="B38"/>
  <c r="F38" s="1"/>
  <c r="B39"/>
  <c r="F39" s="1"/>
  <c r="B40"/>
  <c r="F40" s="1"/>
  <c r="B36"/>
  <c r="F36" s="1"/>
  <c r="D13" i="1"/>
  <c r="F60"/>
  <c r="F59"/>
  <c r="E60"/>
  <c r="E59"/>
  <c r="F50"/>
  <c r="F51"/>
  <c r="F52"/>
  <c r="F53"/>
  <c r="F54"/>
  <c r="F55"/>
  <c r="F56"/>
  <c r="F57"/>
  <c r="F58"/>
  <c r="F49"/>
  <c r="E50"/>
  <c r="E51"/>
  <c r="E52"/>
  <c r="E53"/>
  <c r="E54"/>
  <c r="E55"/>
  <c r="E56"/>
  <c r="E57"/>
  <c r="E58"/>
  <c r="E49"/>
  <c r="R27"/>
  <c r="R28"/>
  <c r="R29"/>
  <c r="R30"/>
  <c r="R31"/>
  <c r="R32"/>
  <c r="R33"/>
  <c r="R34"/>
  <c r="R35"/>
  <c r="R36"/>
  <c r="R37"/>
  <c r="R38"/>
  <c r="R39"/>
  <c r="R40"/>
  <c r="R41"/>
  <c r="R42"/>
  <c r="R43"/>
  <c r="R44"/>
  <c r="R45"/>
  <c r="R26"/>
  <c r="Q27"/>
  <c r="S27"/>
  <c r="T27"/>
  <c r="Q28"/>
  <c r="S28"/>
  <c r="T28"/>
  <c r="Q29"/>
  <c r="S29"/>
  <c r="T29"/>
  <c r="Q30"/>
  <c r="S30"/>
  <c r="T30"/>
  <c r="Q31"/>
  <c r="S31"/>
  <c r="T31"/>
  <c r="Q32"/>
  <c r="S32"/>
  <c r="T32"/>
  <c r="Q33"/>
  <c r="S33"/>
  <c r="T33"/>
  <c r="Q34"/>
  <c r="S34"/>
  <c r="T34"/>
  <c r="Q35"/>
  <c r="S35"/>
  <c r="T35"/>
  <c r="Q36"/>
  <c r="S36"/>
  <c r="T36"/>
  <c r="Q37"/>
  <c r="S37"/>
  <c r="T37"/>
  <c r="Q38"/>
  <c r="S38"/>
  <c r="T38"/>
  <c r="Q39"/>
  <c r="S39"/>
  <c r="T39"/>
  <c r="Q40"/>
  <c r="S40"/>
  <c r="T40"/>
  <c r="Q41"/>
  <c r="S41"/>
  <c r="T41"/>
  <c r="Q42"/>
  <c r="S42"/>
  <c r="T42"/>
  <c r="Q43"/>
  <c r="S43"/>
  <c r="T43"/>
  <c r="Q44"/>
  <c r="S44"/>
  <c r="T44"/>
  <c r="Q45"/>
  <c r="S45"/>
  <c r="T45"/>
  <c r="T26"/>
  <c r="S26"/>
  <c r="Q26"/>
  <c r="F21"/>
  <c r="F20"/>
  <c r="F19"/>
  <c r="F18"/>
  <c r="F15"/>
  <c r="F14"/>
  <c r="F13"/>
  <c r="H63" s="1"/>
  <c r="F12"/>
  <c r="G11"/>
  <c r="D60" s="1"/>
  <c r="R16" i="2" s="1"/>
  <c r="F10" i="1"/>
  <c r="AH1261" i="13"/>
  <c r="AH1262"/>
  <c r="AH1263"/>
  <c r="AH1264"/>
  <c r="AH1265"/>
  <c r="AH1266"/>
  <c r="AH1267"/>
  <c r="AH1268"/>
  <c r="AH1269"/>
  <c r="AH1270"/>
  <c r="AH1271"/>
  <c r="AH1272"/>
  <c r="AH1273"/>
  <c r="AH1274"/>
  <c r="AH1275"/>
  <c r="AH1276"/>
  <c r="AH1277"/>
  <c r="AH1278"/>
  <c r="AH1279"/>
  <c r="AH1280"/>
  <c r="AH1281"/>
  <c r="AH1282"/>
  <c r="AH1283"/>
  <c r="AH1284"/>
  <c r="AH1285"/>
  <c r="AH1286"/>
  <c r="AH1287"/>
  <c r="AH1288"/>
  <c r="AH1289"/>
  <c r="AH1290"/>
  <c r="AH1291"/>
  <c r="AH1292"/>
  <c r="AH1293"/>
  <c r="AH1294"/>
  <c r="AH1295"/>
  <c r="AH1296"/>
  <c r="AH1297"/>
  <c r="AH1298"/>
  <c r="AH1299"/>
  <c r="AH1300"/>
  <c r="AH1301"/>
  <c r="AH1302"/>
  <c r="AH1303"/>
  <c r="AH1304"/>
  <c r="AH1305"/>
  <c r="AH1306"/>
  <c r="AH1307"/>
  <c r="AH1308"/>
  <c r="AH1309"/>
  <c r="AH1310"/>
  <c r="AH1311"/>
  <c r="AH1312"/>
  <c r="AH1313"/>
  <c r="AH1314"/>
  <c r="AH1315"/>
  <c r="AH1316"/>
  <c r="AH1317"/>
  <c r="AH1318"/>
  <c r="AH1319"/>
  <c r="AH1320"/>
  <c r="AH1321"/>
  <c r="AH1322"/>
  <c r="AH1323"/>
  <c r="AH1324"/>
  <c r="AH1325"/>
  <c r="AH1326"/>
  <c r="AH1327"/>
  <c r="AH1328"/>
  <c r="AH1329"/>
  <c r="AH1330"/>
  <c r="AH1331"/>
  <c r="AH1332"/>
  <c r="AH1333"/>
  <c r="AH1334"/>
  <c r="AH1335"/>
  <c r="AH1336"/>
  <c r="AH1337"/>
  <c r="AH1338"/>
  <c r="AH1339"/>
  <c r="AH1340"/>
  <c r="AH1341"/>
  <c r="AH1342"/>
  <c r="AH1343"/>
  <c r="AH1344"/>
  <c r="AH1345"/>
  <c r="AH1346"/>
  <c r="AH1347"/>
  <c r="AH1348"/>
  <c r="AH1349"/>
  <c r="AH1350"/>
  <c r="AH1351"/>
  <c r="AH1352"/>
  <c r="AH1353"/>
  <c r="AH1354"/>
  <c r="AH1355"/>
  <c r="AH1356"/>
  <c r="AH1357"/>
  <c r="AH1358"/>
  <c r="AH1359"/>
  <c r="AH1360"/>
  <c r="AH1361"/>
  <c r="AH1362"/>
  <c r="AH1363"/>
  <c r="AH1364"/>
  <c r="AH1365"/>
  <c r="AH1366"/>
  <c r="AH1367"/>
  <c r="AH1368"/>
  <c r="AH1369"/>
  <c r="AH1370"/>
  <c r="AH1371"/>
  <c r="AH1372"/>
  <c r="AH1373"/>
  <c r="AH1374"/>
  <c r="AH1375"/>
  <c r="AH1376"/>
  <c r="AH1377"/>
  <c r="AH1378"/>
  <c r="AH1379"/>
  <c r="AH1380"/>
  <c r="AH1381"/>
  <c r="AH1382"/>
  <c r="AH1383"/>
  <c r="AH1384"/>
  <c r="AH1385"/>
  <c r="AH1386"/>
  <c r="AH1387"/>
  <c r="AH1388"/>
  <c r="AH1389"/>
  <c r="AH1390"/>
  <c r="AH1391"/>
  <c r="AH1392"/>
  <c r="AH1393"/>
  <c r="AH1394"/>
  <c r="AH1395"/>
  <c r="AH1396"/>
  <c r="AH1397"/>
  <c r="AH1398"/>
  <c r="AH1399"/>
  <c r="AH1400"/>
  <c r="AH1401"/>
  <c r="AH1402"/>
  <c r="AH1403"/>
  <c r="AH1404"/>
  <c r="AH1405"/>
  <c r="AH1406"/>
  <c r="AH1407"/>
  <c r="AH1408"/>
  <c r="AH1409"/>
  <c r="AH1410"/>
  <c r="AH1411"/>
  <c r="AH1412"/>
  <c r="AH1413"/>
  <c r="AH1414"/>
  <c r="AH1415"/>
  <c r="AH1416"/>
  <c r="AH1417"/>
  <c r="AH1418"/>
  <c r="AH1419"/>
  <c r="AH1420"/>
  <c r="AH1421"/>
  <c r="AH1422"/>
  <c r="AH1423"/>
  <c r="AH1424"/>
  <c r="AH1425"/>
  <c r="AH1426"/>
  <c r="AH1427"/>
  <c r="AH1428"/>
  <c r="AH1429"/>
  <c r="AH1430"/>
  <c r="AH1431"/>
  <c r="AH1432"/>
  <c r="AH1433"/>
  <c r="AH1434"/>
  <c r="AH1435"/>
  <c r="AH1436"/>
  <c r="AH1437"/>
  <c r="AH1438"/>
  <c r="AH1439"/>
  <c r="AH1440"/>
  <c r="AH1441"/>
  <c r="AH1442"/>
  <c r="AH1443"/>
  <c r="AH1444"/>
  <c r="AH1445"/>
  <c r="AH1446"/>
  <c r="AH1447"/>
  <c r="AH1448"/>
  <c r="AH1449"/>
  <c r="AH1450"/>
  <c r="AH1451"/>
  <c r="AH1452"/>
  <c r="AH1453"/>
  <c r="AH1454"/>
  <c r="AH1455"/>
  <c r="AH1456"/>
  <c r="AH1457"/>
  <c r="AH1458"/>
  <c r="AH1459"/>
  <c r="AH1460"/>
  <c r="AH1461"/>
  <c r="AH1462"/>
  <c r="AH1463"/>
  <c r="AH1464"/>
  <c r="AH1465"/>
  <c r="AH1466"/>
  <c r="AH1467"/>
  <c r="AH1468"/>
  <c r="AH1469"/>
  <c r="AH1470"/>
  <c r="AH1471"/>
  <c r="AH1472"/>
  <c r="AH1473"/>
  <c r="AH1474"/>
  <c r="AH1475"/>
  <c r="AH1476"/>
  <c r="AH1477"/>
  <c r="AH1478"/>
  <c r="AH1479"/>
  <c r="AH1480"/>
  <c r="AH1481"/>
  <c r="AH1482"/>
  <c r="AH1483"/>
  <c r="AH1484"/>
  <c r="AH1485"/>
  <c r="AH1486"/>
  <c r="AH1487"/>
  <c r="AH1488"/>
  <c r="AH1489"/>
  <c r="AH1490"/>
  <c r="AH1491"/>
  <c r="AH1492"/>
  <c r="AH1493"/>
  <c r="AH1494"/>
  <c r="AH1495"/>
  <c r="AH1496"/>
  <c r="AH1497"/>
  <c r="AH1498"/>
  <c r="AH1499"/>
  <c r="AH1500"/>
  <c r="AH1501"/>
  <c r="AH1502"/>
  <c r="AH1503"/>
  <c r="AH1504"/>
  <c r="AH1505"/>
  <c r="AH1506"/>
  <c r="AH1507"/>
  <c r="AH1508"/>
  <c r="AH1509"/>
  <c r="AH1510"/>
  <c r="AH1511"/>
  <c r="AH1512"/>
  <c r="AH1513"/>
  <c r="AH1514"/>
  <c r="AH1515"/>
  <c r="AH1516"/>
  <c r="AH1517"/>
  <c r="AH1518"/>
  <c r="AH1519"/>
  <c r="AH1520"/>
  <c r="AH1521"/>
  <c r="AH1522"/>
  <c r="AH1523"/>
  <c r="AH1524"/>
  <c r="AH1525"/>
  <c r="AH1526"/>
  <c r="AH1527"/>
  <c r="AH1528"/>
  <c r="AH1529"/>
  <c r="AH1530"/>
  <c r="AH1531"/>
  <c r="AH1532"/>
  <c r="AH1533"/>
  <c r="AH1534"/>
  <c r="AH1535"/>
  <c r="AH1536"/>
  <c r="AH1537"/>
  <c r="AH1538"/>
  <c r="AH1539"/>
  <c r="AH1540"/>
  <c r="AH1541"/>
  <c r="AH1542"/>
  <c r="AH1543"/>
  <c r="AH1544"/>
  <c r="AH1545"/>
  <c r="AH1546"/>
  <c r="AH1547"/>
  <c r="AH1548"/>
  <c r="AH1549"/>
  <c r="AH1550"/>
  <c r="AH1551"/>
  <c r="AH1552"/>
  <c r="AH1553"/>
  <c r="AH1554"/>
  <c r="AH1555"/>
  <c r="AH1556"/>
  <c r="AH1557"/>
  <c r="AH1558"/>
  <c r="AH1559"/>
  <c r="AH1560"/>
  <c r="AH1561"/>
  <c r="AH1562"/>
  <c r="AH1563"/>
  <c r="AH1564"/>
  <c r="AH1565"/>
  <c r="AH1566"/>
  <c r="AH1567"/>
  <c r="AH1568"/>
  <c r="AH1569"/>
  <c r="AH1570"/>
  <c r="AH1571"/>
  <c r="AH1572"/>
  <c r="AH1573"/>
  <c r="AH1574"/>
  <c r="AH1575"/>
  <c r="AH1576"/>
  <c r="AH1577"/>
  <c r="AH1578"/>
  <c r="AH1579"/>
  <c r="AH1580"/>
  <c r="AH1581"/>
  <c r="AH1582"/>
  <c r="AH1583"/>
  <c r="AH1584"/>
  <c r="AH1585"/>
  <c r="AH1586"/>
  <c r="AH1587"/>
  <c r="AH1588"/>
  <c r="AH1589"/>
  <c r="AH1590"/>
  <c r="AH1591"/>
  <c r="AH1592"/>
  <c r="AH1593"/>
  <c r="AH1594"/>
  <c r="AH1595"/>
  <c r="AH1596"/>
  <c r="AH1597"/>
  <c r="AH1598"/>
  <c r="AH1599"/>
  <c r="AH1600"/>
  <c r="AH1601"/>
  <c r="AH1602"/>
  <c r="AH1603"/>
  <c r="AH1604"/>
  <c r="AH1605"/>
  <c r="AH1606"/>
  <c r="AH1607"/>
  <c r="AH1608"/>
  <c r="AH1609"/>
  <c r="AH1610"/>
  <c r="AH1611"/>
  <c r="AH1612"/>
  <c r="AH1613"/>
  <c r="AH1614"/>
  <c r="AH1615"/>
  <c r="AH1616"/>
  <c r="AH1617"/>
  <c r="AH1618"/>
  <c r="AH1619"/>
  <c r="AH1620"/>
  <c r="AH1621"/>
  <c r="AH1622"/>
  <c r="AH1623"/>
  <c r="AH1624"/>
  <c r="AH1625"/>
  <c r="AH1626"/>
  <c r="AH1627"/>
  <c r="AH1628"/>
  <c r="AH1629"/>
  <c r="AH1630"/>
  <c r="AH1631"/>
  <c r="AH1632"/>
  <c r="AH1633"/>
  <c r="AH1634"/>
  <c r="AH1635"/>
  <c r="AH1636"/>
  <c r="AH1637"/>
  <c r="AH1638"/>
  <c r="AH1639"/>
  <c r="AH1640"/>
  <c r="AH1641"/>
  <c r="AH1642"/>
  <c r="AH1643"/>
  <c r="AH1644"/>
  <c r="AH1645"/>
  <c r="AH1646"/>
  <c r="AH1647"/>
  <c r="AH1648"/>
  <c r="AH1649"/>
  <c r="AH1650"/>
  <c r="AH1651"/>
  <c r="AH1652"/>
  <c r="AH1653"/>
  <c r="AH1654"/>
  <c r="AH1655"/>
  <c r="AH1656"/>
  <c r="AH1657"/>
  <c r="AH1658"/>
  <c r="AH1659"/>
  <c r="AH1660"/>
  <c r="AH1661"/>
  <c r="AH1662"/>
  <c r="AH1663"/>
  <c r="AH1664"/>
  <c r="AH1665"/>
  <c r="AH1666"/>
  <c r="AH1667"/>
  <c r="AH1668"/>
  <c r="AH1669"/>
  <c r="AH1670"/>
  <c r="AH1671"/>
  <c r="AH1672"/>
  <c r="AH1673"/>
  <c r="AH1674"/>
  <c r="AH1675"/>
  <c r="AH1676"/>
  <c r="AH1677"/>
  <c r="AH1678"/>
  <c r="AH1679"/>
  <c r="AH1680"/>
  <c r="AH1681"/>
  <c r="AH1682"/>
  <c r="AH1683"/>
  <c r="AH1684"/>
  <c r="AH1685"/>
  <c r="AH1686"/>
  <c r="AH1687"/>
  <c r="AH1688"/>
  <c r="AH1689"/>
  <c r="AH1690"/>
  <c r="AH1691"/>
  <c r="AH1692"/>
  <c r="AH1693"/>
  <c r="AH1694"/>
  <c r="AH1695"/>
  <c r="AH1696"/>
  <c r="AH1697"/>
  <c r="AH1698"/>
  <c r="AH1699"/>
  <c r="AH1700"/>
  <c r="AH1701"/>
  <c r="AH1702"/>
  <c r="AH1703"/>
  <c r="AH1704"/>
  <c r="AH1705"/>
  <c r="AH1706"/>
  <c r="AH1707"/>
  <c r="AH1708"/>
  <c r="AH1709"/>
  <c r="AH1710"/>
  <c r="AH1711"/>
  <c r="AH1712"/>
  <c r="AH1713"/>
  <c r="AH1714"/>
  <c r="AH1715"/>
  <c r="AH1716"/>
  <c r="AH1717"/>
  <c r="AH1718"/>
  <c r="AH1719"/>
  <c r="AH1720"/>
  <c r="AH1721"/>
  <c r="AH1722"/>
  <c r="AH1723"/>
  <c r="AH1724"/>
  <c r="AH1725"/>
  <c r="AH1726"/>
  <c r="AH1727"/>
  <c r="AH1728"/>
  <c r="AH1729"/>
  <c r="AH1730"/>
  <c r="AH1731"/>
  <c r="AH1732"/>
  <c r="AH1733"/>
  <c r="AH1734"/>
  <c r="AH1735"/>
  <c r="AH1736"/>
  <c r="AH1737"/>
  <c r="AH1738"/>
  <c r="AH1739"/>
  <c r="AH1740"/>
  <c r="AH1741"/>
  <c r="AH1742"/>
  <c r="AH1743"/>
  <c r="AH1744"/>
  <c r="AH1745"/>
  <c r="AH1746"/>
  <c r="AH1747"/>
  <c r="AH1748"/>
  <c r="AH1749"/>
  <c r="AH1750"/>
  <c r="AH1751"/>
  <c r="AH1752"/>
  <c r="AH1753"/>
  <c r="AH1754"/>
  <c r="AH1755"/>
  <c r="AH1756"/>
  <c r="AH1757"/>
  <c r="AH1758"/>
  <c r="AH1759"/>
  <c r="AH1760"/>
  <c r="AH1761"/>
  <c r="AH1762"/>
  <c r="AH1763"/>
  <c r="AH1764"/>
  <c r="AH1765"/>
  <c r="AH1766"/>
  <c r="AH1767"/>
  <c r="AH1768"/>
  <c r="AH1769"/>
  <c r="AH1770"/>
  <c r="AH1771"/>
  <c r="AH1772"/>
  <c r="AH1773"/>
  <c r="AH1774"/>
  <c r="AH1775"/>
  <c r="AH1776"/>
  <c r="AH1777"/>
  <c r="AH1778"/>
  <c r="AH1779"/>
  <c r="AH1780"/>
  <c r="AH1781"/>
  <c r="AH1782"/>
  <c r="AH1783"/>
  <c r="AH1784"/>
  <c r="AH1785"/>
  <c r="AH1786"/>
  <c r="AH1787"/>
  <c r="AH1788"/>
  <c r="AH1789"/>
  <c r="AH1790"/>
  <c r="AH1791"/>
  <c r="AH1792"/>
  <c r="AH1793"/>
  <c r="AH1794"/>
  <c r="AH1795"/>
  <c r="AH1796"/>
  <c r="AH1797"/>
  <c r="AH1798"/>
  <c r="AH1799"/>
  <c r="AH1800"/>
  <c r="AH1801"/>
  <c r="AH1802"/>
  <c r="AH1803"/>
  <c r="AH1804"/>
  <c r="AH1805"/>
  <c r="AH1806"/>
  <c r="AH1807"/>
  <c r="AH1808"/>
  <c r="AH1809"/>
  <c r="AH1810"/>
  <c r="AH1811"/>
  <c r="AH1812"/>
  <c r="AH1813"/>
  <c r="AH1814"/>
  <c r="AH1815"/>
  <c r="AH1816"/>
  <c r="AH1817"/>
  <c r="AH1818"/>
  <c r="AH1819"/>
  <c r="AH1820"/>
  <c r="AH1821"/>
  <c r="AH1822"/>
  <c r="AH1823"/>
  <c r="AH1824"/>
  <c r="AH1825"/>
  <c r="AH1826"/>
  <c r="AH1827"/>
  <c r="AH1828"/>
  <c r="AH1829"/>
  <c r="AH1830"/>
  <c r="AH1831"/>
  <c r="AH1832"/>
  <c r="AH1833"/>
  <c r="AH1834"/>
  <c r="AH1835"/>
  <c r="AH1836"/>
  <c r="AH1837"/>
  <c r="AH1838"/>
  <c r="AH1839"/>
  <c r="AH1840"/>
  <c r="AH1841"/>
  <c r="AH1842"/>
  <c r="AH1843"/>
  <c r="AH1844"/>
  <c r="AH1845"/>
  <c r="AH1846"/>
  <c r="AH1847"/>
  <c r="AH1848"/>
  <c r="AH1849"/>
  <c r="AH1850"/>
  <c r="AH1851"/>
  <c r="AH1852"/>
  <c r="AH1853"/>
  <c r="AH1854"/>
  <c r="AH1855"/>
  <c r="AH1856"/>
  <c r="AH1857"/>
  <c r="AH1858"/>
  <c r="AH1859"/>
  <c r="AH1860"/>
  <c r="AH1861"/>
  <c r="AH1862"/>
  <c r="AH1863"/>
  <c r="AH1864"/>
  <c r="AH1865"/>
  <c r="AH1866"/>
  <c r="AH1867"/>
  <c r="AH1868"/>
  <c r="AH1869"/>
  <c r="AH1870"/>
  <c r="AH1871"/>
  <c r="AH1872"/>
  <c r="AH1873"/>
  <c r="AH1874"/>
  <c r="AH1875"/>
  <c r="AH1876"/>
  <c r="AH1877"/>
  <c r="AH1878"/>
  <c r="AH1879"/>
  <c r="AH1880"/>
  <c r="AH1881"/>
  <c r="AH1882"/>
  <c r="AH1883"/>
  <c r="AH1884"/>
  <c r="AH1885"/>
  <c r="AH1886"/>
  <c r="AH1887"/>
  <c r="AH1888"/>
  <c r="AH1889"/>
  <c r="AH1890"/>
  <c r="AH1891"/>
  <c r="AH1892"/>
  <c r="AH1893"/>
  <c r="AH1894"/>
  <c r="AH1895"/>
  <c r="AH1896"/>
  <c r="AH1897"/>
  <c r="AH1898"/>
  <c r="AH1899"/>
  <c r="AH1900"/>
  <c r="AH1901"/>
  <c r="AH1902"/>
  <c r="AH1903"/>
  <c r="AH1904"/>
  <c r="AH1905"/>
  <c r="AH1906"/>
  <c r="AH1907"/>
  <c r="AH1908"/>
  <c r="AH1909"/>
  <c r="AH1910"/>
  <c r="AH1911"/>
  <c r="AH1912"/>
  <c r="AH1913"/>
  <c r="AH1914"/>
  <c r="AH1915"/>
  <c r="AH1916"/>
  <c r="AH1917"/>
  <c r="AH1918"/>
  <c r="AH1919"/>
  <c r="AH1920"/>
  <c r="AH1921"/>
  <c r="AH1922"/>
  <c r="AH1923"/>
  <c r="AH1924"/>
  <c r="AH1925"/>
  <c r="AH1926"/>
  <c r="AH1927"/>
  <c r="AH1928"/>
  <c r="AH1929"/>
  <c r="AH1930"/>
  <c r="AH1931"/>
  <c r="AH1932"/>
  <c r="AH1933"/>
  <c r="AH1934"/>
  <c r="AH1935"/>
  <c r="AH1936"/>
  <c r="AH1937"/>
  <c r="AH1938"/>
  <c r="AH1939"/>
  <c r="AH1940"/>
  <c r="AH1941"/>
  <c r="AH1942"/>
  <c r="AH1943"/>
  <c r="AH1944"/>
  <c r="AH1945"/>
  <c r="AH1946"/>
  <c r="AH1947"/>
  <c r="AH1948"/>
  <c r="AH1949"/>
  <c r="AH1950"/>
  <c r="AH1951"/>
  <c r="AH1952"/>
  <c r="AH1953"/>
  <c r="AH1954"/>
  <c r="AH1955"/>
  <c r="AH1956"/>
  <c r="AH1957"/>
  <c r="AH1958"/>
  <c r="AH1959"/>
  <c r="AH1960"/>
  <c r="AH1961"/>
  <c r="AH1962"/>
  <c r="AH1963"/>
  <c r="AH1964"/>
  <c r="AH1965"/>
  <c r="AH1966"/>
  <c r="AH1967"/>
  <c r="AH1968"/>
  <c r="AH1969"/>
  <c r="AH1970"/>
  <c r="AH1971"/>
  <c r="AH1972"/>
  <c r="AH1973"/>
  <c r="AH1974"/>
  <c r="AH1975"/>
  <c r="AH1976"/>
  <c r="AH1977"/>
  <c r="AH1978"/>
  <c r="AH1979"/>
  <c r="AH1980"/>
  <c r="AH1981"/>
  <c r="AH1982"/>
  <c r="AH1983"/>
  <c r="AH1984"/>
  <c r="AH1985"/>
  <c r="AH1986"/>
  <c r="AH1987"/>
  <c r="AH1988"/>
  <c r="AH1989"/>
  <c r="AH1990"/>
  <c r="AH1991"/>
  <c r="AH1992"/>
  <c r="AH1993"/>
  <c r="AH1994"/>
  <c r="AH1995"/>
  <c r="AH1996"/>
  <c r="AH1997"/>
  <c r="AH1998"/>
  <c r="AH1999"/>
  <c r="AH2000"/>
  <c r="AH2001"/>
  <c r="AH2002"/>
  <c r="AH2003"/>
  <c r="AH2004"/>
  <c r="AH2005"/>
  <c r="AH2006"/>
  <c r="AH2007"/>
  <c r="AH2008"/>
  <c r="AH2009"/>
  <c r="AH2010"/>
  <c r="AH2011"/>
  <c r="AH2012"/>
  <c r="AH2013"/>
  <c r="AH2014"/>
  <c r="AH2015"/>
  <c r="AH2016"/>
  <c r="AH2017"/>
  <c r="AH2018"/>
  <c r="AH2019"/>
  <c r="AH2020"/>
  <c r="AH2021"/>
  <c r="AH2022"/>
  <c r="AH2023"/>
  <c r="AH2024"/>
  <c r="AH2025"/>
  <c r="AH2026"/>
  <c r="AH2027"/>
  <c r="AH2028"/>
  <c r="AH2029"/>
  <c r="AH2030"/>
  <c r="AH2031"/>
  <c r="AH2032"/>
  <c r="AH2033"/>
  <c r="AH2034"/>
  <c r="AH2035"/>
  <c r="AH2036"/>
  <c r="AH2037"/>
  <c r="AH2038"/>
  <c r="AH2039"/>
  <c r="AH2040"/>
  <c r="AH2041"/>
  <c r="AH2042"/>
  <c r="AH2043"/>
  <c r="AH2044"/>
  <c r="AH2045"/>
  <c r="AH2046"/>
  <c r="AH2047"/>
  <c r="AH2048"/>
  <c r="AH2049"/>
  <c r="AH2050"/>
  <c r="AH2051"/>
  <c r="AH2052"/>
  <c r="AH2053"/>
  <c r="AH2054"/>
  <c r="AH2055"/>
  <c r="AH2056"/>
  <c r="AH2057"/>
  <c r="AH2058"/>
  <c r="AH2059"/>
  <c r="AH2060"/>
  <c r="AH2061"/>
  <c r="AH2062"/>
  <c r="AH2063"/>
  <c r="AH2064"/>
  <c r="AH2065"/>
  <c r="AH2066"/>
  <c r="AH2067"/>
  <c r="AH2068"/>
  <c r="AH2069"/>
  <c r="AH2070"/>
  <c r="AH2071"/>
  <c r="AH2072"/>
  <c r="AH2073"/>
  <c r="AH2074"/>
  <c r="AH2075"/>
  <c r="AH2076"/>
  <c r="AH2077"/>
  <c r="AH2078"/>
  <c r="AH2079"/>
  <c r="AH2080"/>
  <c r="AH2081"/>
  <c r="AH2082"/>
  <c r="AH2083"/>
  <c r="AH2084"/>
  <c r="AH2085"/>
  <c r="AH2086"/>
  <c r="AH2087"/>
  <c r="AH2088"/>
  <c r="AH2089"/>
  <c r="AH2090"/>
  <c r="AH2091"/>
  <c r="AH2092"/>
  <c r="AH2093"/>
  <c r="AH2094"/>
  <c r="AH2095"/>
  <c r="AH2096"/>
  <c r="AH2097"/>
  <c r="AH2098"/>
  <c r="AH2099"/>
  <c r="AH2100"/>
  <c r="AH2101"/>
  <c r="AH2102"/>
  <c r="AH2103"/>
  <c r="AH2104"/>
  <c r="AH2105"/>
  <c r="AH2106"/>
  <c r="AH2107"/>
  <c r="AH2108"/>
  <c r="AH2109"/>
  <c r="AH2110"/>
  <c r="AH2111"/>
  <c r="AH2112"/>
  <c r="AH2113"/>
  <c r="AH2114"/>
  <c r="AH2115"/>
  <c r="AH2116"/>
  <c r="AH2117"/>
  <c r="AH2118"/>
  <c r="AH2119"/>
  <c r="AH2120"/>
  <c r="AH2121"/>
  <c r="AH2122"/>
  <c r="AH2123"/>
  <c r="AH2124"/>
  <c r="AH2125"/>
  <c r="AH2126"/>
  <c r="AH2127"/>
  <c r="AH2128"/>
  <c r="AH2129"/>
  <c r="AH2130"/>
  <c r="AH2131"/>
  <c r="AH2132"/>
  <c r="AH2133"/>
  <c r="AH2134"/>
  <c r="AH2135"/>
  <c r="AH2136"/>
  <c r="AH2137"/>
  <c r="AH2138"/>
  <c r="AH2139"/>
  <c r="AH2140"/>
  <c r="AH2141"/>
  <c r="AH2142"/>
  <c r="AH2143"/>
  <c r="AH2144"/>
  <c r="AH2145"/>
  <c r="AH2146"/>
  <c r="AH2147"/>
  <c r="AH2148"/>
  <c r="AH2149"/>
  <c r="AH2150"/>
  <c r="AH2151"/>
  <c r="AH2152"/>
  <c r="AH2153"/>
  <c r="AH2154"/>
  <c r="AH2155"/>
  <c r="AH2156"/>
  <c r="AH2157"/>
  <c r="AH2158"/>
  <c r="AH2159"/>
  <c r="AH2160"/>
  <c r="AH2161"/>
  <c r="AH2162"/>
  <c r="AH2163"/>
  <c r="AH2164"/>
  <c r="AH2165"/>
  <c r="AH2166"/>
  <c r="AH2167"/>
  <c r="AH2168"/>
  <c r="AH2169"/>
  <c r="AH2170"/>
  <c r="AH2171"/>
  <c r="AH2172"/>
  <c r="AH2173"/>
  <c r="AH2174"/>
  <c r="AH2175"/>
  <c r="AH2176"/>
  <c r="AH2177"/>
  <c r="AH2178"/>
  <c r="AH2179"/>
  <c r="AH2180"/>
  <c r="AH2181"/>
  <c r="AH2182"/>
  <c r="AH2183"/>
  <c r="AH2184"/>
  <c r="AH2185"/>
  <c r="AH2186"/>
  <c r="AH2187"/>
  <c r="AH2188"/>
  <c r="AH2189"/>
  <c r="AH2190"/>
  <c r="AH2191"/>
  <c r="AH2192"/>
  <c r="AH2193"/>
  <c r="AH2194"/>
  <c r="AH2195"/>
  <c r="AH2196"/>
  <c r="AH2197"/>
  <c r="AH2198"/>
  <c r="AH2199"/>
  <c r="AH2200"/>
  <c r="AH2201"/>
  <c r="AH2202"/>
  <c r="AH2203"/>
  <c r="AH2204"/>
  <c r="AH2205"/>
  <c r="AH2206"/>
  <c r="AH2207"/>
  <c r="AH2208"/>
  <c r="AH2209"/>
  <c r="AH2210"/>
  <c r="AH2211"/>
  <c r="AH2212"/>
  <c r="AH2213"/>
  <c r="AH2214"/>
  <c r="AH2215"/>
  <c r="AH2216"/>
  <c r="AH2217"/>
  <c r="AH2218"/>
  <c r="AH2219"/>
  <c r="AH2220"/>
  <c r="AH2221"/>
  <c r="AH2222"/>
  <c r="AH2223"/>
  <c r="AH2224"/>
  <c r="AH2225"/>
  <c r="AH2226"/>
  <c r="AH2227"/>
  <c r="AH2228"/>
  <c r="AH2229"/>
  <c r="AH2230"/>
  <c r="AH2231"/>
  <c r="AH2232"/>
  <c r="AH2233"/>
  <c r="AH2234"/>
  <c r="AH2235"/>
  <c r="AH2236"/>
  <c r="AH2237"/>
  <c r="AH2238"/>
  <c r="AH2239"/>
  <c r="AH2240"/>
  <c r="AH2241"/>
  <c r="AH2242"/>
  <c r="AH2243"/>
  <c r="AH2244"/>
  <c r="AH2245"/>
  <c r="AH2246"/>
  <c r="AH2247"/>
  <c r="AH2248"/>
  <c r="AH2249"/>
  <c r="AH2250"/>
  <c r="AH2251"/>
  <c r="AH2252"/>
  <c r="AH2253"/>
  <c r="AH2254"/>
  <c r="AH2255"/>
  <c r="AH2256"/>
  <c r="AH2257"/>
  <c r="AH2258"/>
  <c r="AH2259"/>
  <c r="AH2260"/>
  <c r="AH2261"/>
  <c r="AH2262"/>
  <c r="AH2263"/>
  <c r="AH2264"/>
  <c r="AH2265"/>
  <c r="AH2266"/>
  <c r="AH2267"/>
  <c r="AH2268"/>
  <c r="AH2269"/>
  <c r="AH2270"/>
  <c r="AH2271"/>
  <c r="AH2272"/>
  <c r="AH2273"/>
  <c r="AH2274"/>
  <c r="AH2275"/>
  <c r="AH2276"/>
  <c r="AH2277"/>
  <c r="AH2278"/>
  <c r="AH2279"/>
  <c r="AH2280"/>
  <c r="AH2281"/>
  <c r="AH2282"/>
  <c r="AH2283"/>
  <c r="AH2284"/>
  <c r="AH2285"/>
  <c r="AH2286"/>
  <c r="AH2287"/>
  <c r="AH2288"/>
  <c r="AH2289"/>
  <c r="AH2290"/>
  <c r="AH2291"/>
  <c r="AH2292"/>
  <c r="AH2293"/>
  <c r="AH2294"/>
  <c r="AH2295"/>
  <c r="AH2296"/>
  <c r="AH2297"/>
  <c r="AH2298"/>
  <c r="AH2299"/>
  <c r="AH2300"/>
  <c r="AH2301"/>
  <c r="AH2302"/>
  <c r="AH2303"/>
  <c r="AH2304"/>
  <c r="AH2305"/>
  <c r="AH2306"/>
  <c r="AH2307"/>
  <c r="AH2308"/>
  <c r="AH2309"/>
  <c r="AH2310"/>
  <c r="AH2311"/>
  <c r="AH2312"/>
  <c r="AH2313"/>
  <c r="AH2314"/>
  <c r="AH2315"/>
  <c r="AH2316"/>
  <c r="AH2317"/>
  <c r="AH2318"/>
  <c r="AH2319"/>
  <c r="AH2320"/>
  <c r="AH2321"/>
  <c r="AH2322"/>
  <c r="AH2323"/>
  <c r="AH2324"/>
  <c r="AH2325"/>
  <c r="AH2326"/>
  <c r="AH2327"/>
  <c r="AH2328"/>
  <c r="AH2329"/>
  <c r="AH2330"/>
  <c r="AH2331"/>
  <c r="AH2332"/>
  <c r="AH2333"/>
  <c r="AH2334"/>
  <c r="AH2335"/>
  <c r="AH2336"/>
  <c r="AH2337"/>
  <c r="AH2338"/>
  <c r="AH2339"/>
  <c r="AH2340"/>
  <c r="AH2341"/>
  <c r="AH2342"/>
  <c r="AH2343"/>
  <c r="AH2344"/>
  <c r="AH2345"/>
  <c r="AH2346"/>
  <c r="AH2347"/>
  <c r="AH2348"/>
  <c r="AH2349"/>
  <c r="AH2350"/>
  <c r="AH2351"/>
  <c r="AH2352"/>
  <c r="AH2353"/>
  <c r="AH2354"/>
  <c r="AH2355"/>
  <c r="AH2356"/>
  <c r="AH2357"/>
  <c r="AH2358"/>
  <c r="AH2359"/>
  <c r="AH2360"/>
  <c r="AH2361"/>
  <c r="AH2362"/>
  <c r="AH2363"/>
  <c r="AH2364"/>
  <c r="AH2365"/>
  <c r="AH2366"/>
  <c r="AH2367"/>
  <c r="AH2368"/>
  <c r="AH2369"/>
  <c r="AH2370"/>
  <c r="AH2371"/>
  <c r="AH2372"/>
  <c r="AH2373"/>
  <c r="AH2374"/>
  <c r="AH2375"/>
  <c r="AH2376"/>
  <c r="AH2377"/>
  <c r="AH2378"/>
  <c r="AH2379"/>
  <c r="AH2380"/>
  <c r="AH2381"/>
  <c r="AH2382"/>
  <c r="AH2383"/>
  <c r="AH2384"/>
  <c r="AH2385"/>
  <c r="AH2386"/>
  <c r="AH2387"/>
  <c r="AH2388"/>
  <c r="AH2389"/>
  <c r="AH2390"/>
  <c r="AH2391"/>
  <c r="AH2392"/>
  <c r="AH2393"/>
  <c r="AH2394"/>
  <c r="AH2395"/>
  <c r="AH2396"/>
  <c r="AH2397"/>
  <c r="AH2398"/>
  <c r="AH2399"/>
  <c r="AH2400"/>
  <c r="AH2401"/>
  <c r="AH2402"/>
  <c r="AH2403"/>
  <c r="AH2404"/>
  <c r="AH2405"/>
  <c r="AH2406"/>
  <c r="AH2407"/>
  <c r="AH2408"/>
  <c r="AH2409"/>
  <c r="AH2410"/>
  <c r="AH2411"/>
  <c r="AH2412"/>
  <c r="AH2413"/>
  <c r="AH2414"/>
  <c r="AH2415"/>
  <c r="AH2416"/>
  <c r="AH2417"/>
  <c r="AH2418"/>
  <c r="AH2419"/>
  <c r="AH2420"/>
  <c r="AH2421"/>
  <c r="AH2422"/>
  <c r="AH2423"/>
  <c r="AH2424"/>
  <c r="AH2425"/>
  <c r="AH2426"/>
  <c r="AH2427"/>
  <c r="AH2428"/>
  <c r="AH2429"/>
  <c r="AH2430"/>
  <c r="AH2431"/>
  <c r="AH2432"/>
  <c r="AH2433"/>
  <c r="AH2434"/>
  <c r="AH2435"/>
  <c r="AH2436"/>
  <c r="AH2437"/>
  <c r="AH2438"/>
  <c r="AH2439"/>
  <c r="AH2440"/>
  <c r="AH2441"/>
  <c r="AH2442"/>
  <c r="AH2443"/>
  <c r="AH2444"/>
  <c r="AH2445"/>
  <c r="AH2446"/>
  <c r="AH2447"/>
  <c r="AH2448"/>
  <c r="AH2449"/>
  <c r="AH2450"/>
  <c r="AH2451"/>
  <c r="AH2452"/>
  <c r="AH2453"/>
  <c r="AH2454"/>
  <c r="AH2455"/>
  <c r="AH2456"/>
  <c r="AH2457"/>
  <c r="AH2458"/>
  <c r="AH2459"/>
  <c r="AH2460"/>
  <c r="AH2461"/>
  <c r="AH2462"/>
  <c r="AH2463"/>
  <c r="AH2464"/>
  <c r="AH2465"/>
  <c r="AH2466"/>
  <c r="AH2467"/>
  <c r="AH2468"/>
  <c r="AH2469"/>
  <c r="AH2470"/>
  <c r="AH2471"/>
  <c r="AH2472"/>
  <c r="AH2473"/>
  <c r="AH2474"/>
  <c r="AH2475"/>
  <c r="AH2476"/>
  <c r="AH2477"/>
  <c r="AH2478"/>
  <c r="AH2479"/>
  <c r="AH2480"/>
  <c r="AH2481"/>
  <c r="AH2482"/>
  <c r="AH2483"/>
  <c r="AH2484"/>
  <c r="AH2485"/>
  <c r="AH2486"/>
  <c r="AH2487"/>
  <c r="AH2488"/>
  <c r="AH2489"/>
  <c r="AH2490"/>
  <c r="AH2491"/>
  <c r="AH2492"/>
  <c r="AH2493"/>
  <c r="AH2494"/>
  <c r="AH2495"/>
  <c r="AH2496"/>
  <c r="AH2497"/>
  <c r="AH2498"/>
  <c r="AH2499"/>
  <c r="AH2500"/>
  <c r="AH2501"/>
  <c r="AH2502"/>
  <c r="AH2503"/>
  <c r="AH2504"/>
  <c r="AH2505"/>
  <c r="AH2506"/>
  <c r="AH2507"/>
  <c r="AH2508"/>
  <c r="AH2509"/>
  <c r="AH2510"/>
  <c r="AH2511"/>
  <c r="AH2512"/>
  <c r="AH2513"/>
  <c r="AH2514"/>
  <c r="AH2515"/>
  <c r="AH2516"/>
  <c r="AH2517"/>
  <c r="AH2518"/>
  <c r="AH2519"/>
  <c r="AH2520"/>
  <c r="AH2521"/>
  <c r="AH2522"/>
  <c r="AH2523"/>
  <c r="AH2524"/>
  <c r="AH2525"/>
  <c r="AH2526"/>
  <c r="AH2527"/>
  <c r="AH2528"/>
  <c r="AH2529"/>
  <c r="AH2530"/>
  <c r="AH2531"/>
  <c r="AH2532"/>
  <c r="AH2533"/>
  <c r="AH2534"/>
  <c r="AH2535"/>
  <c r="AH2536"/>
  <c r="AH2537"/>
  <c r="AH2538"/>
  <c r="AH2539"/>
  <c r="AH2540"/>
  <c r="AH2541"/>
  <c r="AH2542"/>
  <c r="AH2543"/>
  <c r="AH2544"/>
  <c r="AH2545"/>
  <c r="AH2546"/>
  <c r="AH2547"/>
  <c r="AH2548"/>
  <c r="AH2549"/>
  <c r="AH2550"/>
  <c r="AH2551"/>
  <c r="AH2552"/>
  <c r="AH2553"/>
  <c r="AH2554"/>
  <c r="AH2555"/>
  <c r="AH2556"/>
  <c r="AH2557"/>
  <c r="AH2558"/>
  <c r="AH2559"/>
  <c r="AH2560"/>
  <c r="AH2561"/>
  <c r="AH2562"/>
  <c r="AH2563"/>
  <c r="AH2564"/>
  <c r="AH2565"/>
  <c r="AH2566"/>
  <c r="AH2567"/>
  <c r="AH2568"/>
  <c r="AH2569"/>
  <c r="AH2570"/>
  <c r="AH2571"/>
  <c r="AH2572"/>
  <c r="AH2573"/>
  <c r="AH2574"/>
  <c r="AH2575"/>
  <c r="AH2576"/>
  <c r="AH2577"/>
  <c r="AH2578"/>
  <c r="AH2579"/>
  <c r="AH2580"/>
  <c r="AH2581"/>
  <c r="AH2582"/>
  <c r="AH2583"/>
  <c r="AH2584"/>
  <c r="AH2585"/>
  <c r="AH2586"/>
  <c r="AH2587"/>
  <c r="AH2588"/>
  <c r="AH2589"/>
  <c r="AH2590"/>
  <c r="AH2591"/>
  <c r="AH2592"/>
  <c r="AH2593"/>
  <c r="AH2594"/>
  <c r="AH2595"/>
  <c r="AH2596"/>
  <c r="AH2597"/>
  <c r="AH2598"/>
  <c r="AH2599"/>
  <c r="AH2600"/>
  <c r="AH2601"/>
  <c r="AH2602"/>
  <c r="AH2603"/>
  <c r="AH2604"/>
  <c r="AH2605"/>
  <c r="AH2606"/>
  <c r="AH2607"/>
  <c r="AH2608"/>
  <c r="AH2609"/>
  <c r="AH2610"/>
  <c r="AH2611"/>
  <c r="AH2612"/>
  <c r="AH2613"/>
  <c r="AH2614"/>
  <c r="AH2615"/>
  <c r="AH2616"/>
  <c r="AH2617"/>
  <c r="AH2618"/>
  <c r="AH2619"/>
  <c r="AH2620"/>
  <c r="AH2621"/>
  <c r="AH2622"/>
  <c r="AH2623"/>
  <c r="AH2624"/>
  <c r="AH2625"/>
  <c r="AH2626"/>
  <c r="AH2627"/>
  <c r="AH2628"/>
  <c r="AH2629"/>
  <c r="AH2630"/>
  <c r="AH2631"/>
  <c r="AH2632"/>
  <c r="AH2633"/>
  <c r="AH2634"/>
  <c r="AH2635"/>
  <c r="AH2636"/>
  <c r="AH2637"/>
  <c r="AH2638"/>
  <c r="AH2639"/>
  <c r="AH2640"/>
  <c r="AH2641"/>
  <c r="AH2642"/>
  <c r="AH2643"/>
  <c r="AH2644"/>
  <c r="AH2645"/>
  <c r="AH2646"/>
  <c r="AH2647"/>
  <c r="AH2648"/>
  <c r="AH2649"/>
  <c r="AH2650"/>
  <c r="AH2651"/>
  <c r="AH2652"/>
  <c r="AH2653"/>
  <c r="AH2654"/>
  <c r="AH2655"/>
  <c r="AH2656"/>
  <c r="AH2657"/>
  <c r="AH2658"/>
  <c r="AH2659"/>
  <c r="AH2660"/>
  <c r="AH2661"/>
  <c r="AH2662"/>
  <c r="AH2663"/>
  <c r="AH2664"/>
  <c r="AH2665"/>
  <c r="AH2666"/>
  <c r="AH2667"/>
  <c r="AH2668"/>
  <c r="AH2669"/>
  <c r="AH2670"/>
  <c r="AH2671"/>
  <c r="AH2672"/>
  <c r="AH2673"/>
  <c r="AH2674"/>
  <c r="AH2675"/>
  <c r="AH2676"/>
  <c r="AH2677"/>
  <c r="AH2678"/>
  <c r="AH2679"/>
  <c r="AH2680"/>
  <c r="AH2681"/>
  <c r="AH2682"/>
  <c r="AH2683"/>
  <c r="AH2684"/>
  <c r="AH2685"/>
  <c r="AH2686"/>
  <c r="AH2687"/>
  <c r="AH2688"/>
  <c r="AH2689"/>
  <c r="AH2690"/>
  <c r="AH2691"/>
  <c r="AH2692"/>
  <c r="AH2693"/>
  <c r="AH2694"/>
  <c r="AH2695"/>
  <c r="AH2696"/>
  <c r="AH2697"/>
  <c r="AH2698"/>
  <c r="AH2699"/>
  <c r="AH2700"/>
  <c r="AH2701"/>
  <c r="AH2702"/>
  <c r="AH2703"/>
  <c r="AH2704"/>
  <c r="AH2705"/>
  <c r="AH2706"/>
  <c r="AH2707"/>
  <c r="AH2708"/>
  <c r="AH2709"/>
  <c r="AH2710"/>
  <c r="AH2711"/>
  <c r="AH2712"/>
  <c r="AH2713"/>
  <c r="AH2714"/>
  <c r="AH2715"/>
  <c r="AH2716"/>
  <c r="AH2717"/>
  <c r="AH2718"/>
  <c r="AH2719"/>
  <c r="AH2720"/>
  <c r="AH2721"/>
  <c r="AH2722"/>
  <c r="AH2723"/>
  <c r="AH2724"/>
  <c r="AH2725"/>
  <c r="AH2726"/>
  <c r="AH2727"/>
  <c r="AH2728"/>
  <c r="AH2729"/>
  <c r="AH2730"/>
  <c r="AH2731"/>
  <c r="AH2732"/>
  <c r="AH2733"/>
  <c r="AH2734"/>
  <c r="AH2735"/>
  <c r="AH2736"/>
  <c r="AH2737"/>
  <c r="AH2738"/>
  <c r="AH2739"/>
  <c r="AH2740"/>
  <c r="AH2741"/>
  <c r="AH2742"/>
  <c r="AH2743"/>
  <c r="AH2744"/>
  <c r="AH2745"/>
  <c r="AH2746"/>
  <c r="AH2747"/>
  <c r="AH2748"/>
  <c r="AH2749"/>
  <c r="AH2750"/>
  <c r="AH2751"/>
  <c r="AH2752"/>
  <c r="AH2753"/>
  <c r="AH2754"/>
  <c r="AH2755"/>
  <c r="AH2756"/>
  <c r="AH2757"/>
  <c r="AH2758"/>
  <c r="AH2759"/>
  <c r="AH2760"/>
  <c r="AH2761"/>
  <c r="AH2762"/>
  <c r="AH2763"/>
  <c r="AH2764"/>
  <c r="AH2765"/>
  <c r="AH2766"/>
  <c r="AH2767"/>
  <c r="AH2768"/>
  <c r="AH2769"/>
  <c r="AH2770"/>
  <c r="AH2771"/>
  <c r="AH2772"/>
  <c r="AH2773"/>
  <c r="AH2774"/>
  <c r="AH2775"/>
  <c r="AH2776"/>
  <c r="AH2777"/>
  <c r="AH2778"/>
  <c r="AH2779"/>
  <c r="AH2780"/>
  <c r="AH2781"/>
  <c r="AH2782"/>
  <c r="AH2783"/>
  <c r="AH2784"/>
  <c r="AH2785"/>
  <c r="AH2786"/>
  <c r="AH2787"/>
  <c r="AH2788"/>
  <c r="AH2789"/>
  <c r="AH2790"/>
  <c r="AH2791"/>
  <c r="AH2792"/>
  <c r="AH2793"/>
  <c r="AH2794"/>
  <c r="AH2795"/>
  <c r="AH2796"/>
  <c r="AH2797"/>
  <c r="AH2798"/>
  <c r="AH2799"/>
  <c r="AH2800"/>
  <c r="AH2801"/>
  <c r="AH2802"/>
  <c r="AH2803"/>
  <c r="AH2804"/>
  <c r="AH2805"/>
  <c r="AH2806"/>
  <c r="AH2807"/>
  <c r="AH2808"/>
  <c r="AH2809"/>
  <c r="AH2810"/>
  <c r="AH2811"/>
  <c r="AH2812"/>
  <c r="AH2813"/>
  <c r="AH2814"/>
  <c r="AH2815"/>
  <c r="AH2816"/>
  <c r="AH2817"/>
  <c r="AH2818"/>
  <c r="AH2819"/>
  <c r="AH2820"/>
  <c r="AH2821"/>
  <c r="AH2822"/>
  <c r="AH2823"/>
  <c r="AH2824"/>
  <c r="AH2825"/>
  <c r="AH2826"/>
  <c r="AH2827"/>
  <c r="AH2828"/>
  <c r="AH2829"/>
  <c r="AH2830"/>
  <c r="AH2831"/>
  <c r="AH2832"/>
  <c r="AH2833"/>
  <c r="AH2834"/>
  <c r="AH2835"/>
  <c r="AH2836"/>
  <c r="AH2837"/>
  <c r="AH2838"/>
  <c r="AH2839"/>
  <c r="AH2840"/>
  <c r="AH2841"/>
  <c r="AH2842"/>
  <c r="AH2843"/>
  <c r="AH2844"/>
  <c r="AH2845"/>
  <c r="AH2846"/>
  <c r="AH2847"/>
  <c r="AH2848"/>
  <c r="AH2849"/>
  <c r="AH2850"/>
  <c r="AH2851"/>
  <c r="AH2852"/>
  <c r="AH2853"/>
  <c r="AH2854"/>
  <c r="AH2855"/>
  <c r="AH2856"/>
  <c r="AH2857"/>
  <c r="AH2858"/>
  <c r="AH2859"/>
  <c r="AH2860"/>
  <c r="AH2861"/>
  <c r="AH2862"/>
  <c r="AH2863"/>
  <c r="AH2864"/>
  <c r="AH2865"/>
  <c r="AH2866"/>
  <c r="AH2867"/>
  <c r="AH2868"/>
  <c r="AH2869"/>
  <c r="AH2870"/>
  <c r="AH2871"/>
  <c r="AH2872"/>
  <c r="AH2873"/>
  <c r="AH2874"/>
  <c r="AH2875"/>
  <c r="AH2876"/>
  <c r="AH2877"/>
  <c r="AH2878"/>
  <c r="AH2879"/>
  <c r="AH2880"/>
  <c r="AH2881"/>
  <c r="AH2882"/>
  <c r="AH2883"/>
  <c r="AH2884"/>
  <c r="AH2885"/>
  <c r="AH2886"/>
  <c r="AH2887"/>
  <c r="AH2888"/>
  <c r="AH2889"/>
  <c r="AH2890"/>
  <c r="AH2891"/>
  <c r="AH2892"/>
  <c r="AH2893"/>
  <c r="AH2894"/>
  <c r="AH2895"/>
  <c r="AH2896"/>
  <c r="AH2897"/>
  <c r="AH2898"/>
  <c r="AH2899"/>
  <c r="AH2900"/>
  <c r="AH2901"/>
  <c r="AH2902"/>
  <c r="AH2903"/>
  <c r="AH2904"/>
  <c r="AH2905"/>
  <c r="AH2906"/>
  <c r="AH2907"/>
  <c r="AH2908"/>
  <c r="AH2909"/>
  <c r="AH2910"/>
  <c r="AH2911"/>
  <c r="AH2912"/>
  <c r="AH2913"/>
  <c r="AH2914"/>
  <c r="AH2915"/>
  <c r="AH2916"/>
  <c r="AH2917"/>
  <c r="AH2918"/>
  <c r="AH2919"/>
  <c r="AH2920"/>
  <c r="AH2921"/>
  <c r="AH2922"/>
  <c r="AH2923"/>
  <c r="AH2924"/>
  <c r="AH2925"/>
  <c r="AH2926"/>
  <c r="AH2927"/>
  <c r="AH2928"/>
  <c r="AH2929"/>
  <c r="AH2930"/>
  <c r="AH2931"/>
  <c r="AH2932"/>
  <c r="AH2933"/>
  <c r="AH2934"/>
  <c r="AH2935"/>
  <c r="AH2936"/>
  <c r="AH2937"/>
  <c r="AH2938"/>
  <c r="AH2939"/>
  <c r="AH2940"/>
  <c r="AH2941"/>
  <c r="AH2942"/>
  <c r="AH2943"/>
  <c r="AH2944"/>
  <c r="AH2945"/>
  <c r="AH2946"/>
  <c r="AH2947"/>
  <c r="AH2948"/>
  <c r="AH2949"/>
  <c r="AH2950"/>
  <c r="AH2951"/>
  <c r="AH2952"/>
  <c r="AH2953"/>
  <c r="AH2954"/>
  <c r="AH2955"/>
  <c r="AH2956"/>
  <c r="AH2957"/>
  <c r="AH2958"/>
  <c r="AH2959"/>
  <c r="AH2960"/>
  <c r="AH2961"/>
  <c r="AH2962"/>
  <c r="AH2963"/>
  <c r="AH2964"/>
  <c r="AH2965"/>
  <c r="AH2966"/>
  <c r="AH2967"/>
  <c r="AH2968"/>
  <c r="AH2969"/>
  <c r="AH2970"/>
  <c r="AH2971"/>
  <c r="AH2972"/>
  <c r="AH2973"/>
  <c r="AH2974"/>
  <c r="AH2975"/>
  <c r="AH2976"/>
  <c r="AH2977"/>
  <c r="AH2978"/>
  <c r="AH2979"/>
  <c r="AH2980"/>
  <c r="AH2981"/>
  <c r="AH2982"/>
  <c r="AH2983"/>
  <c r="AH2984"/>
  <c r="AH2985"/>
  <c r="AH2986"/>
  <c r="AH2987"/>
  <c r="AH2988"/>
  <c r="AH2989"/>
  <c r="AH2990"/>
  <c r="AH2991"/>
  <c r="AH2992"/>
  <c r="AH2993"/>
  <c r="AH2994"/>
  <c r="AH2995"/>
  <c r="AH2996"/>
  <c r="AH2997"/>
  <c r="AH2998"/>
  <c r="AH2999"/>
  <c r="AH3000"/>
  <c r="AH3001"/>
  <c r="AH3002"/>
  <c r="AH3003"/>
  <c r="AH3004"/>
  <c r="AH3005"/>
  <c r="AH3006"/>
  <c r="AH3007"/>
  <c r="AH3008"/>
  <c r="AH3009"/>
  <c r="AH3010"/>
  <c r="AH3011"/>
  <c r="AH3012"/>
  <c r="AH3013"/>
  <c r="AH3014"/>
  <c r="AH3015"/>
  <c r="AH3016"/>
  <c r="AH3017"/>
  <c r="AH3018"/>
  <c r="AH3019"/>
  <c r="AH3020"/>
  <c r="AH3021"/>
  <c r="AH3022"/>
  <c r="AH3023"/>
  <c r="AH3024"/>
  <c r="AH3025"/>
  <c r="AH3026"/>
  <c r="AH3027"/>
  <c r="AH3028"/>
  <c r="AH3029"/>
  <c r="AH3030"/>
  <c r="AH3031"/>
  <c r="AH3032"/>
  <c r="AH3033"/>
  <c r="AH3034"/>
  <c r="AH3035"/>
  <c r="AH3036"/>
  <c r="AH3037"/>
  <c r="AH3038"/>
  <c r="AH3039"/>
  <c r="AH3040"/>
  <c r="AH3041"/>
  <c r="AH3042"/>
  <c r="AH3043"/>
  <c r="AH3044"/>
  <c r="AH3045"/>
  <c r="AH3046"/>
  <c r="AH3047"/>
  <c r="AH3048"/>
  <c r="AH3049"/>
  <c r="AH3050"/>
  <c r="AH3051"/>
  <c r="AH3052"/>
  <c r="AH3053"/>
  <c r="AH3054"/>
  <c r="AH3055"/>
  <c r="AH3056"/>
  <c r="AH3057"/>
  <c r="AH3058"/>
  <c r="AH3059"/>
  <c r="AH3060"/>
  <c r="AH3061"/>
  <c r="AH3062"/>
  <c r="AH3063"/>
  <c r="AH3064"/>
  <c r="AH3065"/>
  <c r="AH3066"/>
  <c r="AH3067"/>
  <c r="AH3068"/>
  <c r="AH3069"/>
  <c r="AH3070"/>
  <c r="AH3071"/>
  <c r="AH3072"/>
  <c r="AH3073"/>
  <c r="AH3074"/>
  <c r="AH3075"/>
  <c r="AH3076"/>
  <c r="AH3077"/>
  <c r="AH3078"/>
  <c r="AH3079"/>
  <c r="AH3080"/>
  <c r="AH3081"/>
  <c r="AH3082"/>
  <c r="AH3083"/>
  <c r="AH3084"/>
  <c r="AH3085"/>
  <c r="AH3086"/>
  <c r="AH3087"/>
  <c r="AH3088"/>
  <c r="AH3089"/>
  <c r="AH3090"/>
  <c r="AH3091"/>
  <c r="AH3092"/>
  <c r="AH3093"/>
  <c r="AH3094"/>
  <c r="AH3095"/>
  <c r="AH3096"/>
  <c r="AH3097"/>
  <c r="AH3098"/>
  <c r="AH3099"/>
  <c r="AH3100"/>
  <c r="AH3101"/>
  <c r="AH3102"/>
  <c r="AH3103"/>
  <c r="AH3104"/>
  <c r="AH3105"/>
  <c r="AH3106"/>
  <c r="AH3107"/>
  <c r="AH3108"/>
  <c r="AH3109"/>
  <c r="AH3110"/>
  <c r="AH3111"/>
  <c r="AH3112"/>
  <c r="AH3113"/>
  <c r="AH3114"/>
  <c r="AH3115"/>
  <c r="AH3116"/>
  <c r="AH3117"/>
  <c r="AH3118"/>
  <c r="AH3119"/>
  <c r="AH3120"/>
  <c r="AH3121"/>
  <c r="AH3122"/>
  <c r="AH3123"/>
  <c r="AH3124"/>
  <c r="AH3125"/>
  <c r="AH3126"/>
  <c r="AH3127"/>
  <c r="AH3128"/>
  <c r="AH3129"/>
  <c r="AH3130"/>
  <c r="AH3131"/>
  <c r="AH3132"/>
  <c r="AH3133"/>
  <c r="AH3134"/>
  <c r="AH3135"/>
  <c r="AH3136"/>
  <c r="AH3137"/>
  <c r="AH3138"/>
  <c r="AH3139"/>
  <c r="AH3140"/>
  <c r="AH3141"/>
  <c r="AH3142"/>
  <c r="AH3143"/>
  <c r="AH3144"/>
  <c r="AH3145"/>
  <c r="AH3146"/>
  <c r="AH3147"/>
  <c r="AH3148"/>
  <c r="AH3149"/>
  <c r="AH3150"/>
  <c r="AH3151"/>
  <c r="AH3152"/>
  <c r="AH3153"/>
  <c r="AH3154"/>
  <c r="AH3155"/>
  <c r="AH3156"/>
  <c r="AH3157"/>
  <c r="AH3158"/>
  <c r="AH3159"/>
  <c r="AH3160"/>
  <c r="AH3161"/>
  <c r="AH3162"/>
  <c r="AH3163"/>
  <c r="AH3164"/>
  <c r="AH3165"/>
  <c r="AH3166"/>
  <c r="AH3167"/>
  <c r="AH3168"/>
  <c r="AH3169"/>
  <c r="AH3170"/>
  <c r="AH3171"/>
  <c r="AH3172"/>
  <c r="AH3173"/>
  <c r="AH3174"/>
  <c r="AH3175"/>
  <c r="AH3176"/>
  <c r="AH3177"/>
  <c r="AH3178"/>
  <c r="AH3179"/>
  <c r="AH3180"/>
  <c r="AH3181"/>
  <c r="AH3182"/>
  <c r="AH3183"/>
  <c r="AH3184"/>
  <c r="AH3185"/>
  <c r="AH3186"/>
  <c r="AH3187"/>
  <c r="AH3188"/>
  <c r="AH3189"/>
  <c r="AH3190"/>
  <c r="AH3191"/>
  <c r="AH3192"/>
  <c r="AH3193"/>
  <c r="AH3194"/>
  <c r="AH3195"/>
  <c r="AH3196"/>
  <c r="AH3197"/>
  <c r="AH3198"/>
  <c r="AH3199"/>
  <c r="AH3200"/>
  <c r="AH3201"/>
  <c r="AH3202"/>
  <c r="AH3203"/>
  <c r="AH3204"/>
  <c r="AH3205"/>
  <c r="AH3206"/>
  <c r="AH3207"/>
  <c r="AH3208"/>
  <c r="AH3209"/>
  <c r="AH3210"/>
  <c r="AH3211"/>
  <c r="AH3212"/>
  <c r="AH3213"/>
  <c r="AH3214"/>
  <c r="AH3215"/>
  <c r="AH3216"/>
  <c r="AH3217"/>
  <c r="AH3218"/>
  <c r="AH3219"/>
  <c r="AH3220"/>
  <c r="AH3221"/>
  <c r="AH3222"/>
  <c r="AH3223"/>
  <c r="AH3224"/>
  <c r="AH3225"/>
  <c r="AH3226"/>
  <c r="AH3227"/>
  <c r="AH3228"/>
  <c r="AH3229"/>
  <c r="AH3230"/>
  <c r="AH3231"/>
  <c r="AH3232"/>
  <c r="AH3233"/>
  <c r="AH3234"/>
  <c r="AH3235"/>
  <c r="AH3236"/>
  <c r="AH3237"/>
  <c r="AH3238"/>
  <c r="AH3239"/>
  <c r="AH3240"/>
  <c r="AH3241"/>
  <c r="AH3242"/>
  <c r="AH3243"/>
  <c r="AH3244"/>
  <c r="AH3245"/>
  <c r="AH3246"/>
  <c r="AH3247"/>
  <c r="AH3248"/>
  <c r="AH3249"/>
  <c r="AH3250"/>
  <c r="AH3251"/>
  <c r="AH3252"/>
  <c r="AH3253"/>
  <c r="AH3254"/>
  <c r="AH3255"/>
  <c r="AH3256"/>
  <c r="AH3257"/>
  <c r="AH3258"/>
  <c r="AH3259"/>
  <c r="AH3260"/>
  <c r="AH3261"/>
  <c r="AH3262"/>
  <c r="AH3263"/>
  <c r="AH3264"/>
  <c r="AH3265"/>
  <c r="AH3266"/>
  <c r="AH3267"/>
  <c r="AH3268"/>
  <c r="AH3269"/>
  <c r="AH3270"/>
  <c r="AH3271"/>
  <c r="AH3272"/>
  <c r="AH3273"/>
  <c r="AH3274"/>
  <c r="AH3275"/>
  <c r="AH3276"/>
  <c r="AH3277"/>
  <c r="AH3278"/>
  <c r="AH3279"/>
  <c r="AH3280"/>
  <c r="AH3281"/>
  <c r="AH3282"/>
  <c r="AH3283"/>
  <c r="AH3284"/>
  <c r="AH3285"/>
  <c r="AH3286"/>
  <c r="AH3287"/>
  <c r="AH3288"/>
  <c r="AH3289"/>
  <c r="AH3290"/>
  <c r="AH3291"/>
  <c r="AH3292"/>
  <c r="AH3293"/>
  <c r="AH3294"/>
  <c r="AH3295"/>
  <c r="AH3296"/>
  <c r="AH3297"/>
  <c r="AH3298"/>
  <c r="AH3299"/>
  <c r="AH3300"/>
  <c r="AH3301"/>
  <c r="AH3302"/>
  <c r="AH3303"/>
  <c r="AH3304"/>
  <c r="AH3305"/>
  <c r="AH3306"/>
  <c r="AH3307"/>
  <c r="AH3308"/>
  <c r="AH3309"/>
  <c r="AH3310"/>
  <c r="AH3311"/>
  <c r="AH3312"/>
  <c r="AH3313"/>
  <c r="AH3314"/>
  <c r="AH3315"/>
  <c r="AH3316"/>
  <c r="AH3317"/>
  <c r="AH3318"/>
  <c r="AH3319"/>
  <c r="AH3320"/>
  <c r="AH3321"/>
  <c r="AH3322"/>
  <c r="AH3323"/>
  <c r="AH3324"/>
  <c r="AH3325"/>
  <c r="AH3326"/>
  <c r="AH3327"/>
  <c r="AH3328"/>
  <c r="AH3329"/>
  <c r="AH3330"/>
  <c r="AH3331"/>
  <c r="AH3332"/>
  <c r="AH3333"/>
  <c r="AH3334"/>
  <c r="AH3335"/>
  <c r="AH3336"/>
  <c r="AH3337"/>
  <c r="AH3338"/>
  <c r="AH3339"/>
  <c r="AH3340"/>
  <c r="AH3341"/>
  <c r="AH3342"/>
  <c r="AH3343"/>
  <c r="AH3344"/>
  <c r="AH3345"/>
  <c r="AH3346"/>
  <c r="AH3347"/>
  <c r="AH3348"/>
  <c r="AH3349"/>
  <c r="AH3350"/>
  <c r="AH3351"/>
  <c r="AH3352"/>
  <c r="AH3353"/>
  <c r="AH3354"/>
  <c r="AH3355"/>
  <c r="AH3356"/>
  <c r="AH3357"/>
  <c r="AH3358"/>
  <c r="AH3359"/>
  <c r="AH3360"/>
  <c r="AH3361"/>
  <c r="AH3362"/>
  <c r="AH3363"/>
  <c r="AH3364"/>
  <c r="AH3365"/>
  <c r="AH3366"/>
  <c r="AH3367"/>
  <c r="AH3368"/>
  <c r="AH3369"/>
  <c r="AH3370"/>
  <c r="AH3371"/>
  <c r="AH3372"/>
  <c r="AH3373"/>
  <c r="AH3374"/>
  <c r="AH3375"/>
  <c r="AH3376"/>
  <c r="AH3377"/>
  <c r="AH3378"/>
  <c r="AH3379"/>
  <c r="AH3380"/>
  <c r="AH3381"/>
  <c r="AH3382"/>
  <c r="AH3383"/>
  <c r="AH3384"/>
  <c r="AH3385"/>
  <c r="AH3386"/>
  <c r="AH3387"/>
  <c r="AH3388"/>
  <c r="AH3389"/>
  <c r="AH3390"/>
  <c r="AH3391"/>
  <c r="AH3392"/>
  <c r="AH3393"/>
  <c r="AH3394"/>
  <c r="AH3395"/>
  <c r="AH3396"/>
  <c r="AH3397"/>
  <c r="AH3398"/>
  <c r="AH3399"/>
  <c r="AH3400"/>
  <c r="AH3401"/>
  <c r="AH3402"/>
  <c r="AH3403"/>
  <c r="AH3404"/>
  <c r="AH3405"/>
  <c r="AH3406"/>
  <c r="AH3407"/>
  <c r="AH3408"/>
  <c r="AH3409"/>
  <c r="AH3410"/>
  <c r="AH3411"/>
  <c r="AH3412"/>
  <c r="AH3413"/>
  <c r="AH3414"/>
  <c r="AH3415"/>
  <c r="AH3416"/>
  <c r="AH3417"/>
  <c r="AH3418"/>
  <c r="AH3419"/>
  <c r="AH3420"/>
  <c r="AH3421"/>
  <c r="AH3422"/>
  <c r="AH3423"/>
  <c r="AH3424"/>
  <c r="AH3425"/>
  <c r="AH3426"/>
  <c r="AH3427"/>
  <c r="AH3428"/>
  <c r="AH3429"/>
  <c r="AH3430"/>
  <c r="AH3431"/>
  <c r="AH3432"/>
  <c r="AH3433"/>
  <c r="AH3434"/>
  <c r="AH3435"/>
  <c r="AH3436"/>
  <c r="AH3437"/>
  <c r="AH3438"/>
  <c r="AH3439"/>
  <c r="AH3440"/>
  <c r="AH3441"/>
  <c r="AH3442"/>
  <c r="AH3443"/>
  <c r="AH3444"/>
  <c r="AH3445"/>
  <c r="AH3446"/>
  <c r="AH3447"/>
  <c r="AH3448"/>
  <c r="AH3449"/>
  <c r="AH3450"/>
  <c r="AH3451"/>
  <c r="AH3452"/>
  <c r="AH3453"/>
  <c r="AH3454"/>
  <c r="AH3455"/>
  <c r="AH3456"/>
  <c r="AH3457"/>
  <c r="AH3458"/>
  <c r="AH3459"/>
  <c r="AH3460"/>
  <c r="AH3461"/>
  <c r="AH3462"/>
  <c r="AH3463"/>
  <c r="AH3464"/>
  <c r="AH3465"/>
  <c r="AH3466"/>
  <c r="AH3467"/>
  <c r="AH3468"/>
  <c r="AH3469"/>
  <c r="AH3470"/>
  <c r="AH3471"/>
  <c r="AH3472"/>
  <c r="AH3473"/>
  <c r="AH3474"/>
  <c r="AH3475"/>
  <c r="AH3476"/>
  <c r="AH3477"/>
  <c r="AH3478"/>
  <c r="AH3479"/>
  <c r="AH3480"/>
  <c r="AH3481"/>
  <c r="AH3482"/>
  <c r="AH3483"/>
  <c r="AH3484"/>
  <c r="AH3485"/>
  <c r="AH3486"/>
  <c r="AH3487"/>
  <c r="AH3488"/>
  <c r="AH3489"/>
  <c r="AH3490"/>
  <c r="AH3491"/>
  <c r="AH3492"/>
  <c r="AH3493"/>
  <c r="AH3494"/>
  <c r="AH3495"/>
  <c r="AH3496"/>
  <c r="AH3497"/>
  <c r="AH3498"/>
  <c r="AH3499"/>
  <c r="AH3500"/>
  <c r="AH3501"/>
  <c r="AH3502"/>
  <c r="AH3503"/>
  <c r="AH3504"/>
  <c r="AH3505"/>
  <c r="AH3506"/>
  <c r="AH3507"/>
  <c r="AH3508"/>
  <c r="AH3509"/>
  <c r="AH3510"/>
  <c r="AH3511"/>
  <c r="AH3512"/>
  <c r="AH3513"/>
  <c r="AH3514"/>
  <c r="AH3515"/>
  <c r="AH3516"/>
  <c r="AH3517"/>
  <c r="AH3518"/>
  <c r="AH3519"/>
  <c r="AH3520"/>
  <c r="AH3521"/>
  <c r="AH3522"/>
  <c r="AH3523"/>
  <c r="AH3524"/>
  <c r="AH3525"/>
  <c r="AH3526"/>
  <c r="AH3527"/>
  <c r="AH3528"/>
  <c r="AH3529"/>
  <c r="AH3530"/>
  <c r="AH3531"/>
  <c r="AH3532"/>
  <c r="AH3533"/>
  <c r="AH3534"/>
  <c r="AH3535"/>
  <c r="AH3536"/>
  <c r="AH3537"/>
  <c r="AH3538"/>
  <c r="AH3539"/>
  <c r="AH3540"/>
  <c r="AH3541"/>
  <c r="AH3542"/>
  <c r="AH3543"/>
  <c r="AH3544"/>
  <c r="AH3545"/>
  <c r="AH3546"/>
  <c r="AH3547"/>
  <c r="AH3548"/>
  <c r="AH3549"/>
  <c r="AH3550"/>
  <c r="AH3551"/>
  <c r="AH3552"/>
  <c r="AH3553"/>
  <c r="AH3554"/>
  <c r="AH3555"/>
  <c r="AH3556"/>
  <c r="AH3557"/>
  <c r="AH3558"/>
  <c r="AH3559"/>
  <c r="AH3560"/>
  <c r="AH3561"/>
  <c r="AH3562"/>
  <c r="AH3563"/>
  <c r="AH3564"/>
  <c r="AH3565"/>
  <c r="AH3566"/>
  <c r="AH3567"/>
  <c r="AH3568"/>
  <c r="AH3569"/>
  <c r="AH3570"/>
  <c r="AH3571"/>
  <c r="AH3572"/>
  <c r="AH3573"/>
  <c r="AH3574"/>
  <c r="AH3575"/>
  <c r="AH3576"/>
  <c r="AH3577"/>
  <c r="AH3578"/>
  <c r="AH3579"/>
  <c r="AH3580"/>
  <c r="AH3581"/>
  <c r="AH3582"/>
  <c r="AH3583"/>
  <c r="AH3584"/>
  <c r="AH3585"/>
  <c r="AH3586"/>
  <c r="AH3587"/>
  <c r="AH3588"/>
  <c r="AH3589"/>
  <c r="AH3590"/>
  <c r="AH3591"/>
  <c r="AH3592"/>
  <c r="AH3593"/>
  <c r="AH3594"/>
  <c r="AH3595"/>
  <c r="AH3596"/>
  <c r="AH3597"/>
  <c r="AH3598"/>
  <c r="AH3599"/>
  <c r="AH3600"/>
  <c r="AH3601"/>
  <c r="AH3602"/>
  <c r="AH3603"/>
  <c r="AH3604"/>
  <c r="AH3605"/>
  <c r="AH3606"/>
  <c r="AH3607"/>
  <c r="AH3608"/>
  <c r="AH3609"/>
  <c r="AH3610"/>
  <c r="AH3611"/>
  <c r="AH3612"/>
  <c r="AH3613"/>
  <c r="AH3614"/>
  <c r="AH3615"/>
  <c r="AH3616"/>
  <c r="AH3617"/>
  <c r="AH3618"/>
  <c r="AH3619"/>
  <c r="AH3620"/>
  <c r="AH3621"/>
  <c r="AH3622"/>
  <c r="AH3623"/>
  <c r="AH3624"/>
  <c r="AH3625"/>
  <c r="AH3626"/>
  <c r="AH3627"/>
  <c r="AH3628"/>
  <c r="AH3629"/>
  <c r="AH3630"/>
  <c r="AH3631"/>
  <c r="AH3632"/>
  <c r="AH3633"/>
  <c r="AH3634"/>
  <c r="AH3635"/>
  <c r="AH3636"/>
  <c r="AH3637"/>
  <c r="AH3638"/>
  <c r="AH3639"/>
  <c r="AH3640"/>
  <c r="AH3641"/>
  <c r="AH3642"/>
  <c r="AH3643"/>
  <c r="AH3644"/>
  <c r="AH3645"/>
  <c r="AH3646"/>
  <c r="AH3647"/>
  <c r="AH3648"/>
  <c r="AH3649"/>
  <c r="AH3650"/>
  <c r="AH3651"/>
  <c r="AH3652"/>
  <c r="AH3653"/>
  <c r="AH3654"/>
  <c r="AH3655"/>
  <c r="AH3656"/>
  <c r="AH3657"/>
  <c r="AH3658"/>
  <c r="AH3659"/>
  <c r="AH3660"/>
  <c r="AH3661"/>
  <c r="AH3662"/>
  <c r="AH3663"/>
  <c r="AH3664"/>
  <c r="AH3665"/>
  <c r="AH3666"/>
  <c r="AH3667"/>
  <c r="AH3668"/>
  <c r="AH3669"/>
  <c r="AH3670"/>
  <c r="AH3671"/>
  <c r="AH3672"/>
  <c r="AH3673"/>
  <c r="AH3674"/>
  <c r="AH3675"/>
  <c r="AH3676"/>
  <c r="AH3677"/>
  <c r="AH3678"/>
  <c r="AH3679"/>
  <c r="AH3680"/>
  <c r="AH3681"/>
  <c r="AH3682"/>
  <c r="AH3683"/>
  <c r="AH3684"/>
  <c r="AH3685"/>
  <c r="AH3686"/>
  <c r="AH3687"/>
  <c r="AH3688"/>
  <c r="AH3689"/>
  <c r="AH3690"/>
  <c r="AH3691"/>
  <c r="AH3692"/>
  <c r="AH3693"/>
  <c r="AH3694"/>
  <c r="AH3695"/>
  <c r="AH3696"/>
  <c r="AH3697"/>
  <c r="AH3698"/>
  <c r="AH3699"/>
  <c r="AH3700"/>
  <c r="AH3701"/>
  <c r="AH3702"/>
  <c r="AH3703"/>
  <c r="AH3704"/>
  <c r="AH3705"/>
  <c r="AH3706"/>
  <c r="AH3707"/>
  <c r="AH3708"/>
  <c r="AH3709"/>
  <c r="AH3710"/>
  <c r="AH3711"/>
  <c r="AH3712"/>
  <c r="AH3713"/>
  <c r="AH3714"/>
  <c r="AH3715"/>
  <c r="AH3716"/>
  <c r="AH3717"/>
  <c r="AH3718"/>
  <c r="AH3719"/>
  <c r="AH3720"/>
  <c r="AH3721"/>
  <c r="AH3722"/>
  <c r="AH3723"/>
  <c r="AH3724"/>
  <c r="AH3725"/>
  <c r="AH3726"/>
  <c r="AH3727"/>
  <c r="AH3728"/>
  <c r="AH3729"/>
  <c r="AH3730"/>
  <c r="AH3731"/>
  <c r="AH3732"/>
  <c r="AH3733"/>
  <c r="AH3734"/>
  <c r="AH3735"/>
  <c r="AH3736"/>
  <c r="AH3737"/>
  <c r="AH3738"/>
  <c r="AH3739"/>
  <c r="AH3740"/>
  <c r="AH3741"/>
  <c r="AH3742"/>
  <c r="AH3743"/>
  <c r="AH3744"/>
  <c r="AH3745"/>
  <c r="AH3746"/>
  <c r="AH3747"/>
  <c r="AH3748"/>
  <c r="AH3749"/>
  <c r="AH3750"/>
  <c r="AH3751"/>
  <c r="AH3752"/>
  <c r="AH3753"/>
  <c r="AH3754"/>
  <c r="AH3755"/>
  <c r="AH3756"/>
  <c r="AH3757"/>
  <c r="AH3758"/>
  <c r="AH3759"/>
  <c r="AH3760"/>
  <c r="AH3761"/>
  <c r="AH3762"/>
  <c r="AH3763"/>
  <c r="AH3764"/>
  <c r="AH3765"/>
  <c r="AH3766"/>
  <c r="AH3767"/>
  <c r="AH3768"/>
  <c r="AH3769"/>
  <c r="AH3770"/>
  <c r="AH3771"/>
  <c r="AH3772"/>
  <c r="AH3773"/>
  <c r="AH3774"/>
  <c r="AH3775"/>
  <c r="AH3776"/>
  <c r="AH3777"/>
  <c r="AH3778"/>
  <c r="AH3779"/>
  <c r="AH3780"/>
  <c r="AH3781"/>
  <c r="AH3782"/>
  <c r="AH3783"/>
  <c r="AH3784"/>
  <c r="AH3785"/>
  <c r="AH3786"/>
  <c r="AH3787"/>
  <c r="AH3788"/>
  <c r="AH3789"/>
  <c r="AH3790"/>
  <c r="AH3791"/>
  <c r="AH3792"/>
  <c r="AH3793"/>
  <c r="AH3794"/>
  <c r="AH3795"/>
  <c r="AH3796"/>
  <c r="AH3797"/>
  <c r="AH3798"/>
  <c r="AH3799"/>
  <c r="AH3800"/>
  <c r="AH3801"/>
  <c r="AH3802"/>
  <c r="AH3803"/>
  <c r="AH3804"/>
  <c r="AH3805"/>
  <c r="AH3806"/>
  <c r="AH3807"/>
  <c r="AH3808"/>
  <c r="AH3809"/>
  <c r="AH3810"/>
  <c r="AH3811"/>
  <c r="AH3812"/>
  <c r="AH3813"/>
  <c r="AH3814"/>
  <c r="AH3815"/>
  <c r="AH3816"/>
  <c r="AH3817"/>
  <c r="AH3818"/>
  <c r="AH3819"/>
  <c r="AH3820"/>
  <c r="AH3821"/>
  <c r="AH3822"/>
  <c r="AH3823"/>
  <c r="AH3824"/>
  <c r="AH3825"/>
  <c r="AH3826"/>
  <c r="AH3827"/>
  <c r="AH3828"/>
  <c r="AH3829"/>
  <c r="AH3830"/>
  <c r="AH3831"/>
  <c r="AH3832"/>
  <c r="AH3833"/>
  <c r="AH3834"/>
  <c r="AH3835"/>
  <c r="AH3836"/>
  <c r="AH3837"/>
  <c r="AH3838"/>
  <c r="AH3839"/>
  <c r="AH3840"/>
  <c r="AH3841"/>
  <c r="AH3842"/>
  <c r="AH3843"/>
  <c r="AH3844"/>
  <c r="AH3845"/>
  <c r="AH3846"/>
  <c r="AH3847"/>
  <c r="AH3848"/>
  <c r="AH3849"/>
  <c r="AH3850"/>
  <c r="AH3851"/>
  <c r="AH3852"/>
  <c r="AH3853"/>
  <c r="AH3854"/>
  <c r="AH3855"/>
  <c r="AH3856"/>
  <c r="AH3857"/>
  <c r="AH3858"/>
  <c r="AH3859"/>
  <c r="AH3860"/>
  <c r="AH3861"/>
  <c r="AH3862"/>
  <c r="AH3863"/>
  <c r="AH3864"/>
  <c r="AH3865"/>
  <c r="AH3866"/>
  <c r="AH3867"/>
  <c r="AH3868"/>
  <c r="AH3869"/>
  <c r="AH3870"/>
  <c r="AH3871"/>
  <c r="AH3872"/>
  <c r="AH3873"/>
  <c r="AH3874"/>
  <c r="AH3875"/>
  <c r="AH3876"/>
  <c r="AH3877"/>
  <c r="AH3878"/>
  <c r="AH3879"/>
  <c r="AH3880"/>
  <c r="AH3881"/>
  <c r="AH3882"/>
  <c r="AH3883"/>
  <c r="AH3884"/>
  <c r="AH3885"/>
  <c r="AH3886"/>
  <c r="AH3887"/>
  <c r="AH3888"/>
  <c r="AH3889"/>
  <c r="AH3890"/>
  <c r="AH3891"/>
  <c r="AH3892"/>
  <c r="AH3893"/>
  <c r="AH3894"/>
  <c r="AH3895"/>
  <c r="AH3896"/>
  <c r="AH3897"/>
  <c r="AH3898"/>
  <c r="AH3899"/>
  <c r="AH3900"/>
  <c r="AH3901"/>
  <c r="AH3902"/>
  <c r="AH3903"/>
  <c r="AH3904"/>
  <c r="AH3905"/>
  <c r="AH3906"/>
  <c r="AH3907"/>
  <c r="AH3908"/>
  <c r="AH3909"/>
  <c r="AH3910"/>
  <c r="AH3911"/>
  <c r="AH3912"/>
  <c r="AH3913"/>
  <c r="AH3914"/>
  <c r="AH3915"/>
  <c r="AH3916"/>
  <c r="AH3917"/>
  <c r="AH3918"/>
  <c r="AH3919"/>
  <c r="AH3920"/>
  <c r="AH3921"/>
  <c r="AH3922"/>
  <c r="AH3923"/>
  <c r="AH3924"/>
  <c r="AH3925"/>
  <c r="AH3926"/>
  <c r="AH3927"/>
  <c r="AH3928"/>
  <c r="AH3929"/>
  <c r="AH3930"/>
  <c r="AH3931"/>
  <c r="AH3932"/>
  <c r="AH3933"/>
  <c r="AH3934"/>
  <c r="AH3935"/>
  <c r="AH3936"/>
  <c r="AH3937"/>
  <c r="AH3938"/>
  <c r="AH3939"/>
  <c r="AH3940"/>
  <c r="AH3941"/>
  <c r="AH3942"/>
  <c r="AH3943"/>
  <c r="AH3944"/>
  <c r="AH3945"/>
  <c r="AH3946"/>
  <c r="AH3947"/>
  <c r="AH3948"/>
  <c r="AH3949"/>
  <c r="AH3950"/>
  <c r="AH3951"/>
  <c r="AH3952"/>
  <c r="AH3953"/>
  <c r="AH3954"/>
  <c r="AH3955"/>
  <c r="AH3956"/>
  <c r="AH3957"/>
  <c r="AH3958"/>
  <c r="AH3959"/>
  <c r="AH3960"/>
  <c r="AH3961"/>
  <c r="AH3962"/>
  <c r="AH3963"/>
  <c r="AH3964"/>
  <c r="AH3965"/>
  <c r="AH3966"/>
  <c r="AH3967"/>
  <c r="AH3968"/>
  <c r="AH3969"/>
  <c r="AH3970"/>
  <c r="AH3971"/>
  <c r="AH3972"/>
  <c r="AH3973"/>
  <c r="AH3974"/>
  <c r="AH3975"/>
  <c r="AH3976"/>
  <c r="AH3977"/>
  <c r="AH3978"/>
  <c r="AH3979"/>
  <c r="AH3980"/>
  <c r="AH3981"/>
  <c r="AH3982"/>
  <c r="AH3983"/>
  <c r="AH3984"/>
  <c r="AH3985"/>
  <c r="AH3986"/>
  <c r="AH3987"/>
  <c r="AH3988"/>
  <c r="AH3989"/>
  <c r="AH3990"/>
  <c r="AH3991"/>
  <c r="AH3992"/>
  <c r="AH3993"/>
  <c r="AH3994"/>
  <c r="AH3995"/>
  <c r="AH3996"/>
  <c r="AH3997"/>
  <c r="AH3998"/>
  <c r="AH3999"/>
  <c r="AH4000"/>
  <c r="AH4001"/>
  <c r="AH4002"/>
  <c r="AH4003"/>
  <c r="AH4004"/>
  <c r="AH4005"/>
  <c r="AH4006"/>
  <c r="AH4007"/>
  <c r="AH4008"/>
  <c r="AH4009"/>
  <c r="AH4010"/>
  <c r="AH4011"/>
  <c r="AH4012"/>
  <c r="AH4013"/>
  <c r="AH4014"/>
  <c r="AH4015"/>
  <c r="AH4016"/>
  <c r="AH4017"/>
  <c r="AH4018"/>
  <c r="AH4019"/>
  <c r="AH4020"/>
  <c r="AH4021"/>
  <c r="AH4022"/>
  <c r="AH4023"/>
  <c r="AH4024"/>
  <c r="AH4025"/>
  <c r="AH4026"/>
  <c r="AH4027"/>
  <c r="AH4028"/>
  <c r="AH4029"/>
  <c r="AH4030"/>
  <c r="AH4031"/>
  <c r="AH4032"/>
  <c r="AH4033"/>
  <c r="AH4034"/>
  <c r="AH4035"/>
  <c r="AH4036"/>
  <c r="AH4037"/>
  <c r="AH4038"/>
  <c r="AH4039"/>
  <c r="AH4040"/>
  <c r="AH4041"/>
  <c r="AH4042"/>
  <c r="AH4043"/>
  <c r="AH4044"/>
  <c r="AH4045"/>
  <c r="AH4046"/>
  <c r="AH4047"/>
  <c r="AH4048"/>
  <c r="AH4049"/>
  <c r="AH4050"/>
  <c r="AH4051"/>
  <c r="AH4052"/>
  <c r="AH4053"/>
  <c r="AH4054"/>
  <c r="AH4055"/>
  <c r="AH4056"/>
  <c r="AH4057"/>
  <c r="AH4058"/>
  <c r="AH4059"/>
  <c r="AH4060"/>
  <c r="AH4061"/>
  <c r="AH4062"/>
  <c r="AH4063"/>
  <c r="AH4064"/>
  <c r="AH4065"/>
  <c r="AH4066"/>
  <c r="AH4067"/>
  <c r="AH4068"/>
  <c r="AH4069"/>
  <c r="AH4070"/>
  <c r="AH4071"/>
  <c r="AH4072"/>
  <c r="AH4073"/>
  <c r="AH4074"/>
  <c r="AH4075"/>
  <c r="AH4076"/>
  <c r="AH4077"/>
  <c r="AH4078"/>
  <c r="AH4079"/>
  <c r="AH4080"/>
  <c r="AH4081"/>
  <c r="AH4082"/>
  <c r="AH4083"/>
  <c r="AH4084"/>
  <c r="AH4085"/>
  <c r="AH4086"/>
  <c r="AH4087"/>
  <c r="AH4088"/>
  <c r="AH4089"/>
  <c r="AH4090"/>
  <c r="AH4091"/>
  <c r="AH4092"/>
  <c r="AH4093"/>
  <c r="AH4094"/>
  <c r="AH4095"/>
  <c r="AH4096"/>
  <c r="AH4097"/>
  <c r="AH4098"/>
  <c r="AH4099"/>
  <c r="AH4100"/>
  <c r="AH4101"/>
  <c r="AH4102"/>
  <c r="AH4103"/>
  <c r="AH4104"/>
  <c r="AH4105"/>
  <c r="AH4106"/>
  <c r="AH4107"/>
  <c r="AH4108"/>
  <c r="AH4109"/>
  <c r="AH4110"/>
  <c r="AH4111"/>
  <c r="AH4112"/>
  <c r="AH4113"/>
  <c r="AH4114"/>
  <c r="AH4115"/>
  <c r="AH4116"/>
  <c r="AH4117"/>
  <c r="AH4118"/>
  <c r="AH4119"/>
  <c r="AH4120"/>
  <c r="AH4121"/>
  <c r="AH4122"/>
  <c r="AH4123"/>
  <c r="AH4124"/>
  <c r="AH4125"/>
  <c r="AH4126"/>
  <c r="AH4127"/>
  <c r="AH4128"/>
  <c r="AH4129"/>
  <c r="AH4130"/>
  <c r="AH4131"/>
  <c r="AH4132"/>
  <c r="AH4133"/>
  <c r="AH4134"/>
  <c r="AH4135"/>
  <c r="AH4136"/>
  <c r="AH4137"/>
  <c r="AH4138"/>
  <c r="AH4139"/>
  <c r="AH4140"/>
  <c r="AH4141"/>
  <c r="AH4142"/>
  <c r="AH4143"/>
  <c r="AH4144"/>
  <c r="AH4145"/>
  <c r="AH4146"/>
  <c r="AH4147"/>
  <c r="AH4148"/>
  <c r="AH4149"/>
  <c r="AH4150"/>
  <c r="AH4151"/>
  <c r="AH4152"/>
  <c r="AH4153"/>
  <c r="AH4154"/>
  <c r="AH4155"/>
  <c r="AH4156"/>
  <c r="AH4157"/>
  <c r="AH4158"/>
  <c r="AH4159"/>
  <c r="AH4160"/>
  <c r="AH4161"/>
  <c r="AH4162"/>
  <c r="AH4163"/>
  <c r="AH4164"/>
  <c r="AH4165"/>
  <c r="AH4166"/>
  <c r="AH4167"/>
  <c r="AH4168"/>
  <c r="AH4169"/>
  <c r="AH4170"/>
  <c r="AH4171"/>
  <c r="AH4172"/>
  <c r="AH4173"/>
  <c r="AH4174"/>
  <c r="AH4175"/>
  <c r="AH4176"/>
  <c r="AH4177"/>
  <c r="AH4178"/>
  <c r="AH4179"/>
  <c r="AH4180"/>
  <c r="AH4181"/>
  <c r="AH4182"/>
  <c r="AH4183"/>
  <c r="AH4184"/>
  <c r="AH4185"/>
  <c r="AH4186"/>
  <c r="AH4187"/>
  <c r="AH4188"/>
  <c r="AH4189"/>
  <c r="AH4190"/>
  <c r="AH4191"/>
  <c r="AH4192"/>
  <c r="AH4193"/>
  <c r="AH4194"/>
  <c r="AH4195"/>
  <c r="AH4196"/>
  <c r="AH4197"/>
  <c r="AH4198"/>
  <c r="AH4199"/>
  <c r="AH4200"/>
  <c r="AH4201"/>
  <c r="AH4202"/>
  <c r="AH4203"/>
  <c r="AH4204"/>
  <c r="AH4205"/>
  <c r="AH4206"/>
  <c r="AH4207"/>
  <c r="AH4208"/>
  <c r="AH4209"/>
  <c r="AH4210"/>
  <c r="AH4211"/>
  <c r="AH4212"/>
  <c r="AH4213"/>
  <c r="AH4214"/>
  <c r="AH4215"/>
  <c r="AH4216"/>
  <c r="AH4217"/>
  <c r="AH4218"/>
  <c r="AH4219"/>
  <c r="AH4220"/>
  <c r="AH4221"/>
  <c r="AH4222"/>
  <c r="AH4223"/>
  <c r="AH4224"/>
  <c r="AH4225"/>
  <c r="AH4226"/>
  <c r="AH4227"/>
  <c r="AH4228"/>
  <c r="AH4229"/>
  <c r="AH4230"/>
  <c r="AH4231"/>
  <c r="AH4232"/>
  <c r="AH4233"/>
  <c r="AH4234"/>
  <c r="AH4235"/>
  <c r="AH4236"/>
  <c r="AH4237"/>
  <c r="AH4238"/>
  <c r="AH4239"/>
  <c r="AH4240"/>
  <c r="AH4241"/>
  <c r="AH4242"/>
  <c r="AH4243"/>
  <c r="AH4244"/>
  <c r="AH4245"/>
  <c r="AH4246"/>
  <c r="AH4247"/>
  <c r="AH4248"/>
  <c r="AH4249"/>
  <c r="AH4250"/>
  <c r="AH4251"/>
  <c r="AH4252"/>
  <c r="AH4253"/>
  <c r="AH4254"/>
  <c r="AH4255"/>
  <c r="AH4256"/>
  <c r="AH4257"/>
  <c r="AH4258"/>
  <c r="AH4259"/>
  <c r="AH4260"/>
  <c r="AH4261"/>
  <c r="AH4262"/>
  <c r="AH4263"/>
  <c r="AH4264"/>
  <c r="AH4265"/>
  <c r="AH4266"/>
  <c r="AH4267"/>
  <c r="AH4268"/>
  <c r="AH4269"/>
  <c r="AH4270"/>
  <c r="AH4271"/>
  <c r="AH4272"/>
  <c r="AH4273"/>
  <c r="AH4274"/>
  <c r="AH4275"/>
  <c r="AH4276"/>
  <c r="AH4277"/>
  <c r="AH4278"/>
  <c r="AH4279"/>
  <c r="AH4280"/>
  <c r="AH4281"/>
  <c r="AH4282"/>
  <c r="AH4283"/>
  <c r="AH4284"/>
  <c r="AH4285"/>
  <c r="AH4286"/>
  <c r="AH4287"/>
  <c r="AH4288"/>
  <c r="AH4289"/>
  <c r="AH4290"/>
  <c r="AH4291"/>
  <c r="AH4292"/>
  <c r="AH4293"/>
  <c r="AH4294"/>
  <c r="AH4295"/>
  <c r="AH4296"/>
  <c r="AH4297"/>
  <c r="AH4298"/>
  <c r="AH4299"/>
  <c r="AH4300"/>
  <c r="AH4301"/>
  <c r="AH4302"/>
  <c r="AH4303"/>
  <c r="AH4304"/>
  <c r="AH4305"/>
  <c r="AH4306"/>
  <c r="AH4307"/>
  <c r="AH4308"/>
  <c r="AH4309"/>
  <c r="AH4310"/>
  <c r="AH4311"/>
  <c r="AH4312"/>
  <c r="AH4313"/>
  <c r="AH4314"/>
  <c r="AH4315"/>
  <c r="AH4316"/>
  <c r="AH4317"/>
  <c r="AH4318"/>
  <c r="AH4319"/>
  <c r="AH4320"/>
  <c r="AH4321"/>
  <c r="AH4322"/>
  <c r="AH4323"/>
  <c r="AH4324"/>
  <c r="AH4325"/>
  <c r="AH4326"/>
  <c r="AH4327"/>
  <c r="AH4328"/>
  <c r="AH4329"/>
  <c r="AH4330"/>
  <c r="AH4331"/>
  <c r="AH4332"/>
  <c r="AH4333"/>
  <c r="AH4334"/>
  <c r="AH4335"/>
  <c r="AH4336"/>
  <c r="AH4337"/>
  <c r="AH4338"/>
  <c r="AH4339"/>
  <c r="AH4340"/>
  <c r="AH4341"/>
  <c r="AH4342"/>
  <c r="AH4343"/>
  <c r="AH4344"/>
  <c r="AH4345"/>
  <c r="AH4346"/>
  <c r="AH4347"/>
  <c r="AH4348"/>
  <c r="AH4349"/>
  <c r="AH4350"/>
  <c r="AH4351"/>
  <c r="AH4352"/>
  <c r="AH4353"/>
  <c r="AH4354"/>
  <c r="AH4355"/>
  <c r="AH4356"/>
  <c r="AH4357"/>
  <c r="AH4358"/>
  <c r="AH4359"/>
  <c r="AH4360"/>
  <c r="AH4361"/>
  <c r="AH4362"/>
  <c r="AH4363"/>
  <c r="AH4364"/>
  <c r="AH4365"/>
  <c r="AH4366"/>
  <c r="AH4367"/>
  <c r="AH4368"/>
  <c r="AH4369"/>
  <c r="AH4370"/>
  <c r="AH4371"/>
  <c r="AH4372"/>
  <c r="AH4373"/>
  <c r="AH4374"/>
  <c r="AH4375"/>
  <c r="AH4376"/>
  <c r="AH4377"/>
  <c r="AH4378"/>
  <c r="AH4379"/>
  <c r="AH4380"/>
  <c r="AH4381"/>
  <c r="AH4382"/>
  <c r="AH4383"/>
  <c r="AH4384"/>
  <c r="AH4385"/>
  <c r="AH4386"/>
  <c r="AH4387"/>
  <c r="AH4388"/>
  <c r="AH4389"/>
  <c r="AH4390"/>
  <c r="AH4391"/>
  <c r="AH4392"/>
  <c r="AH4393"/>
  <c r="AH4394"/>
  <c r="AH4395"/>
  <c r="AH4396"/>
  <c r="AH4397"/>
  <c r="AH4398"/>
  <c r="AH4399"/>
  <c r="AH4400"/>
  <c r="AH4401"/>
  <c r="AH4402"/>
  <c r="AH4403"/>
  <c r="AH4404"/>
  <c r="AH4405"/>
  <c r="AH4406"/>
  <c r="AH4407"/>
  <c r="AH4408"/>
  <c r="AH4409"/>
  <c r="AH4410"/>
  <c r="AH4411"/>
  <c r="AH4412"/>
  <c r="AH4413"/>
  <c r="AH4414"/>
  <c r="AH4415"/>
  <c r="AH4416"/>
  <c r="AH4417"/>
  <c r="AH4418"/>
  <c r="AH4419"/>
  <c r="AH4420"/>
  <c r="AH4421"/>
  <c r="AH4422"/>
  <c r="AH4423"/>
  <c r="AH4424"/>
  <c r="AH4425"/>
  <c r="AH4426"/>
  <c r="AH4427"/>
  <c r="AH4428"/>
  <c r="AH4429"/>
  <c r="AH4430"/>
  <c r="AH4431"/>
  <c r="AH4432"/>
  <c r="AH4433"/>
  <c r="AH4434"/>
  <c r="AH4435"/>
  <c r="AH4436"/>
  <c r="AH4437"/>
  <c r="AH4438"/>
  <c r="AH4439"/>
  <c r="AH4440"/>
  <c r="AH4441"/>
  <c r="AH4442"/>
  <c r="AH4443"/>
  <c r="AH4444"/>
  <c r="AH4445"/>
  <c r="AH4446"/>
  <c r="AH4447"/>
  <c r="AH4448"/>
  <c r="AH4449"/>
  <c r="AH4450"/>
  <c r="AH4451"/>
  <c r="AH4452"/>
  <c r="AH4453"/>
  <c r="AH4454"/>
  <c r="AH4455"/>
  <c r="AH4456"/>
  <c r="AH4457"/>
  <c r="AH4458"/>
  <c r="AH4459"/>
  <c r="AH4460"/>
  <c r="AH4461"/>
  <c r="AH4462"/>
  <c r="AH4463"/>
  <c r="AH4464"/>
  <c r="AH4465"/>
  <c r="AH4466"/>
  <c r="AH4467"/>
  <c r="AH4468"/>
  <c r="AH4469"/>
  <c r="AH4470"/>
  <c r="AH4471"/>
  <c r="AH4472"/>
  <c r="AH4473"/>
  <c r="AH4474"/>
  <c r="AH4475"/>
  <c r="AH4476"/>
  <c r="AH4477"/>
  <c r="AH4478"/>
  <c r="AH4479"/>
  <c r="AH4480"/>
  <c r="AH4481"/>
  <c r="AH4482"/>
  <c r="AH4483"/>
  <c r="AH4484"/>
  <c r="AH4485"/>
  <c r="AH4486"/>
  <c r="AH4487"/>
  <c r="AH4488"/>
  <c r="AH4489"/>
  <c r="AH4490"/>
  <c r="AH4491"/>
  <c r="AH4492"/>
  <c r="AH4493"/>
  <c r="AH4494"/>
  <c r="AH4495"/>
  <c r="AH4496"/>
  <c r="AH4497"/>
  <c r="AH4498"/>
  <c r="AH4499"/>
  <c r="AH4500"/>
  <c r="AH4501"/>
  <c r="AH4502"/>
  <c r="AH4503"/>
  <c r="AH4504"/>
  <c r="AH4505"/>
  <c r="AH4506"/>
  <c r="AH4507"/>
  <c r="AH4508"/>
  <c r="AH4509"/>
  <c r="AH4510"/>
  <c r="AH4511"/>
  <c r="AH4512"/>
  <c r="AH4513"/>
  <c r="AH4514"/>
  <c r="AH4515"/>
  <c r="AH4516"/>
  <c r="AH4517"/>
  <c r="AH4518"/>
  <c r="AH4519"/>
  <c r="AH4520"/>
  <c r="AH4521"/>
  <c r="AH4522"/>
  <c r="AH4523"/>
  <c r="AH4524"/>
  <c r="AH4525"/>
  <c r="AH4526"/>
  <c r="AH4527"/>
  <c r="AH4528"/>
  <c r="AH4529"/>
  <c r="AH4530"/>
  <c r="AH4531"/>
  <c r="AH4532"/>
  <c r="AH4533"/>
  <c r="AH4534"/>
  <c r="AH4535"/>
  <c r="AH4536"/>
  <c r="AH4537"/>
  <c r="AH4538"/>
  <c r="AH4539"/>
  <c r="AH4540"/>
  <c r="AH4541"/>
  <c r="AH4542"/>
  <c r="AH4543"/>
  <c r="AH4544"/>
  <c r="AH4545"/>
  <c r="AH4546"/>
  <c r="AH4547"/>
  <c r="AH4548"/>
  <c r="AH4549"/>
  <c r="AH4550"/>
  <c r="AH4551"/>
  <c r="AH4552"/>
  <c r="AH4553"/>
  <c r="AH4554"/>
  <c r="AH4555"/>
  <c r="AH4556"/>
  <c r="AH4557"/>
  <c r="AH4558"/>
  <c r="AH4559"/>
  <c r="AH4560"/>
  <c r="AH4561"/>
  <c r="AH4562"/>
  <c r="AH4563"/>
  <c r="AH4564"/>
  <c r="AH4565"/>
  <c r="AH4566"/>
  <c r="AH4567"/>
  <c r="AH4568"/>
  <c r="AH4569"/>
  <c r="AH4570"/>
  <c r="AH4571"/>
  <c r="AH4572"/>
  <c r="AH4573"/>
  <c r="AH4574"/>
  <c r="AH4575"/>
  <c r="AH4576"/>
  <c r="AH4577"/>
  <c r="AH4578"/>
  <c r="AH4579"/>
  <c r="AH4580"/>
  <c r="AH4581"/>
  <c r="AH4582"/>
  <c r="AH4583"/>
  <c r="AH4584"/>
  <c r="AH4585"/>
  <c r="AH4586"/>
  <c r="AH4587"/>
  <c r="AH4588"/>
  <c r="AH4589"/>
  <c r="AH4590"/>
  <c r="AH4591"/>
  <c r="AH4592"/>
  <c r="AH4593"/>
  <c r="AH4594"/>
  <c r="AH4595"/>
  <c r="AH4596"/>
  <c r="AH4597"/>
  <c r="AH4598"/>
  <c r="AH4599"/>
  <c r="AH4600"/>
  <c r="AH4601"/>
  <c r="AH4602"/>
  <c r="AH4603"/>
  <c r="AH4604"/>
  <c r="AH4605"/>
  <c r="AH4606"/>
  <c r="AH4607"/>
  <c r="AH4608"/>
  <c r="AH4609"/>
  <c r="AH4610"/>
  <c r="AH4611"/>
  <c r="AH4612"/>
  <c r="AH4613"/>
  <c r="AH4614"/>
  <c r="AH4615"/>
  <c r="AH4616"/>
  <c r="AH4617"/>
  <c r="AH4618"/>
  <c r="AH4619"/>
  <c r="AH4620"/>
  <c r="AH4621"/>
  <c r="AH4622"/>
  <c r="AH4623"/>
  <c r="AH4624"/>
  <c r="AH4625"/>
  <c r="AH4626"/>
  <c r="AH4627"/>
  <c r="AH4628"/>
  <c r="AH4629"/>
  <c r="AH4630"/>
  <c r="AH4631"/>
  <c r="AH4632"/>
  <c r="AH4633"/>
  <c r="AH4634"/>
  <c r="AH4635"/>
  <c r="AH4636"/>
  <c r="AH4637"/>
  <c r="AH4638"/>
  <c r="AH4639"/>
  <c r="AH4640"/>
  <c r="AH4641"/>
  <c r="AH4642"/>
  <c r="AH4643"/>
  <c r="AH4644"/>
  <c r="AH4645"/>
  <c r="AH4646"/>
  <c r="AH4647"/>
  <c r="AH4648"/>
  <c r="AH4649"/>
  <c r="AH4650"/>
  <c r="AH4651"/>
  <c r="AH4652"/>
  <c r="AH4653"/>
  <c r="AH4654"/>
  <c r="AH4655"/>
  <c r="AH4656"/>
  <c r="AH4657"/>
  <c r="AH4658"/>
  <c r="AH4659"/>
  <c r="AH4660"/>
  <c r="AH4661"/>
  <c r="AH4662"/>
  <c r="AH4663"/>
  <c r="AH4664"/>
  <c r="AH4665"/>
  <c r="AH4666"/>
  <c r="AH4667"/>
  <c r="AH4668"/>
  <c r="AH4669"/>
  <c r="AH4670"/>
  <c r="AH4671"/>
  <c r="AH4672"/>
  <c r="AH4673"/>
  <c r="AH4674"/>
  <c r="AH4675"/>
  <c r="AH4676"/>
  <c r="AH4677"/>
  <c r="AH4678"/>
  <c r="AH4679"/>
  <c r="AH4680"/>
  <c r="AH4681"/>
  <c r="AH4682"/>
  <c r="AH4683"/>
  <c r="AH4684"/>
  <c r="AH4685"/>
  <c r="AH4686"/>
  <c r="AH4687"/>
  <c r="AH4688"/>
  <c r="AH4689"/>
  <c r="AH4690"/>
  <c r="AH4691"/>
  <c r="AH4692"/>
  <c r="AH4693"/>
  <c r="AH4694"/>
  <c r="AH4695"/>
  <c r="AH4696"/>
  <c r="AH4697"/>
  <c r="AH4698"/>
  <c r="AH4699"/>
  <c r="AH4700"/>
  <c r="AH4701"/>
  <c r="AH4702"/>
  <c r="AH4703"/>
  <c r="AH4704"/>
  <c r="AH4705"/>
  <c r="AH4706"/>
  <c r="AH4707"/>
  <c r="AH4708"/>
  <c r="AH4709"/>
  <c r="AH4710"/>
  <c r="AH4711"/>
  <c r="AH4712"/>
  <c r="AH4713"/>
  <c r="AH4714"/>
  <c r="AH4715"/>
  <c r="AH4716"/>
  <c r="AH4717"/>
  <c r="AH4718"/>
  <c r="AH4719"/>
  <c r="AH4720"/>
  <c r="AH4721"/>
  <c r="AH4722"/>
  <c r="AH4723"/>
  <c r="AH4724"/>
  <c r="AH4725"/>
  <c r="AH4726"/>
  <c r="AH4727"/>
  <c r="AH4728"/>
  <c r="AH4729"/>
  <c r="AH4730"/>
  <c r="AH4731"/>
  <c r="AH4732"/>
  <c r="AH4733"/>
  <c r="AH4734"/>
  <c r="AH4735"/>
  <c r="AH4736"/>
  <c r="AH4737"/>
  <c r="AH4738"/>
  <c r="AH4739"/>
  <c r="AH4740"/>
  <c r="AH4741"/>
  <c r="AH4742"/>
  <c r="AH4743"/>
  <c r="AH4744"/>
  <c r="AH4745"/>
  <c r="AH4746"/>
  <c r="AH4747"/>
  <c r="AH4748"/>
  <c r="AH4749"/>
  <c r="AH4750"/>
  <c r="AH4751"/>
  <c r="AH4752"/>
  <c r="AH4753"/>
  <c r="AH4754"/>
  <c r="AH4755"/>
  <c r="AH4756"/>
  <c r="AH4757"/>
  <c r="AH4758"/>
  <c r="AH4759"/>
  <c r="AH4760"/>
  <c r="AH4761"/>
  <c r="AH4762"/>
  <c r="AH4763"/>
  <c r="AH4764"/>
  <c r="AH4765"/>
  <c r="AH4766"/>
  <c r="AH4767"/>
  <c r="AH4768"/>
  <c r="AH4769"/>
  <c r="AH4770"/>
  <c r="AH4771"/>
  <c r="AH4772"/>
  <c r="AH4773"/>
  <c r="AH4774"/>
  <c r="AH4775"/>
  <c r="AH4776"/>
  <c r="AH4777"/>
  <c r="AH4778"/>
  <c r="AH4779"/>
  <c r="AH4780"/>
  <c r="AH4781"/>
  <c r="AH4782"/>
  <c r="AH4783"/>
  <c r="AH4784"/>
  <c r="AH4785"/>
  <c r="AH4786"/>
  <c r="AH4787"/>
  <c r="AH4788"/>
  <c r="AH4789"/>
  <c r="AH4790"/>
  <c r="AH4791"/>
  <c r="AH4792"/>
  <c r="AH4793"/>
  <c r="AH4794"/>
  <c r="AH4795"/>
  <c r="AH4796"/>
  <c r="AH4797"/>
  <c r="AH4798"/>
  <c r="AH4799"/>
  <c r="AH4800"/>
  <c r="AH4801"/>
  <c r="AH4802"/>
  <c r="AH4803"/>
  <c r="AH4804"/>
  <c r="AH4805"/>
  <c r="AH4806"/>
  <c r="AH4807"/>
  <c r="AH4808"/>
  <c r="AH4809"/>
  <c r="AH4810"/>
  <c r="AH4811"/>
  <c r="AH4812"/>
  <c r="AH4813"/>
  <c r="AH4814"/>
  <c r="AH4815"/>
  <c r="AH4816"/>
  <c r="AH4817"/>
  <c r="AH4818"/>
  <c r="AH4819"/>
  <c r="AH4820"/>
  <c r="AH4821"/>
  <c r="AH4822"/>
  <c r="AH4823"/>
  <c r="AH4824"/>
  <c r="AH4825"/>
  <c r="AH4826"/>
  <c r="AH4827"/>
  <c r="AH4828"/>
  <c r="AH4829"/>
  <c r="AH4830"/>
  <c r="AH4831"/>
  <c r="AH4832"/>
  <c r="AH4833"/>
  <c r="AH4834"/>
  <c r="AH4835"/>
  <c r="AH4836"/>
  <c r="AH4837"/>
  <c r="AH4838"/>
  <c r="AH4839"/>
  <c r="AH4840"/>
  <c r="AH4841"/>
  <c r="AH4842"/>
  <c r="AH4843"/>
  <c r="AH4844"/>
  <c r="AH4845"/>
  <c r="AH4846"/>
  <c r="AH4847"/>
  <c r="AH4848"/>
  <c r="AH4849"/>
  <c r="AH4850"/>
  <c r="AH4851"/>
  <c r="AH4852"/>
  <c r="AH4853"/>
  <c r="AH4854"/>
  <c r="AH4855"/>
  <c r="AH4856"/>
  <c r="AH4857"/>
  <c r="AH4858"/>
  <c r="AH4859"/>
  <c r="AH4860"/>
  <c r="AH4861"/>
  <c r="AH4862"/>
  <c r="AH4863"/>
  <c r="AH4864"/>
  <c r="AH4865"/>
  <c r="AH4866"/>
  <c r="AH4867"/>
  <c r="AH4868"/>
  <c r="AH4869"/>
  <c r="AH4870"/>
  <c r="AH4871"/>
  <c r="AH4872"/>
  <c r="AH4873"/>
  <c r="AH4874"/>
  <c r="AH4875"/>
  <c r="AH4876"/>
  <c r="AH4877"/>
  <c r="AH4878"/>
  <c r="AH4879"/>
  <c r="AH4880"/>
  <c r="AH4881"/>
  <c r="AH4882"/>
  <c r="AH4883"/>
  <c r="AH4884"/>
  <c r="AH4885"/>
  <c r="AH4886"/>
  <c r="AH4887"/>
  <c r="AH4888"/>
  <c r="AH4889"/>
  <c r="AH4890"/>
  <c r="AH4891"/>
  <c r="AH4892"/>
  <c r="AH4893"/>
  <c r="AH4894"/>
  <c r="AH4895"/>
  <c r="AH4896"/>
  <c r="AH4897"/>
  <c r="AH4898"/>
  <c r="AH4899"/>
  <c r="AH4900"/>
  <c r="AH4901"/>
  <c r="AH4902"/>
  <c r="AH4903"/>
  <c r="AH4904"/>
  <c r="AH4905"/>
  <c r="AH4906"/>
  <c r="AH4907"/>
  <c r="AH4908"/>
  <c r="AH4909"/>
  <c r="AH4910"/>
  <c r="AH4911"/>
  <c r="AH4912"/>
  <c r="AH4913"/>
  <c r="AH4914"/>
  <c r="AH4915"/>
  <c r="AH4916"/>
  <c r="AH4917"/>
  <c r="AH4918"/>
  <c r="AH4919"/>
  <c r="AH4920"/>
  <c r="AH4921"/>
  <c r="AH4922"/>
  <c r="AH4923"/>
  <c r="AH4924"/>
  <c r="AH4925"/>
  <c r="AH4926"/>
  <c r="AH4927"/>
  <c r="AH4928"/>
  <c r="AH4929"/>
  <c r="AH4930"/>
  <c r="AH4931"/>
  <c r="AH4932"/>
  <c r="AH4933"/>
  <c r="AH4934"/>
  <c r="AH4935"/>
  <c r="AH4936"/>
  <c r="AH4937"/>
  <c r="AH4938"/>
  <c r="AH4939"/>
  <c r="AH4940"/>
  <c r="AH4941"/>
  <c r="AH4942"/>
  <c r="AH4943"/>
  <c r="AH4944"/>
  <c r="AH4945"/>
  <c r="AH4946"/>
  <c r="AH4947"/>
  <c r="AH4948"/>
  <c r="AH4949"/>
  <c r="AH4950"/>
  <c r="AH4951"/>
  <c r="AH4952"/>
  <c r="AH4953"/>
  <c r="AH4954"/>
  <c r="AH4955"/>
  <c r="AH4956"/>
  <c r="AH4957"/>
  <c r="AH4958"/>
  <c r="AH4959"/>
  <c r="AH4960"/>
  <c r="AH4961"/>
  <c r="AH4962"/>
  <c r="AH4963"/>
  <c r="AH4964"/>
  <c r="AH4965"/>
  <c r="AH4966"/>
  <c r="AH4967"/>
  <c r="AH4968"/>
  <c r="AH4969"/>
  <c r="AH4970"/>
  <c r="AH4971"/>
  <c r="AH4972"/>
  <c r="AH4973"/>
  <c r="AH4974"/>
  <c r="AH4975"/>
  <c r="AH4976"/>
  <c r="AH4977"/>
  <c r="AH4978"/>
  <c r="AH4979"/>
  <c r="AH4980"/>
  <c r="AH4981"/>
  <c r="AH4982"/>
  <c r="AH4983"/>
  <c r="AH4984"/>
  <c r="AH4985"/>
  <c r="AH4986"/>
  <c r="AH4987"/>
  <c r="AH4988"/>
  <c r="AH4989"/>
  <c r="AH4990"/>
  <c r="AH4991"/>
  <c r="AH4992"/>
  <c r="AH4993"/>
  <c r="AH4994"/>
  <c r="AH4995"/>
  <c r="AH4996"/>
  <c r="AH4997"/>
  <c r="AH4998"/>
  <c r="AH4999"/>
  <c r="AH5000"/>
  <c r="AH5001"/>
  <c r="AH5002"/>
  <c r="AH5003"/>
  <c r="AH5004"/>
  <c r="AH5005"/>
  <c r="AH5006"/>
  <c r="AH5007"/>
  <c r="AH5008"/>
  <c r="AH5009"/>
  <c r="AH5010"/>
  <c r="AH5011"/>
  <c r="AH5012"/>
  <c r="AH5013"/>
  <c r="AH5014"/>
  <c r="AH5015"/>
  <c r="AH5016"/>
  <c r="AH5017"/>
  <c r="AH5018"/>
  <c r="AH5019"/>
  <c r="AH5020"/>
  <c r="AH5021"/>
  <c r="AH5022"/>
  <c r="AH5023"/>
  <c r="AH5024"/>
  <c r="AH5025"/>
  <c r="AH5026"/>
  <c r="AH5027"/>
  <c r="AH5028"/>
  <c r="AH5029"/>
  <c r="AH5030"/>
  <c r="AH5031"/>
  <c r="AH5032"/>
  <c r="AH5033"/>
  <c r="AH5034"/>
  <c r="AH5035"/>
  <c r="AH5036"/>
  <c r="AH5037"/>
  <c r="AH5038"/>
  <c r="AH5039"/>
  <c r="AH5040"/>
  <c r="AH5041"/>
  <c r="AH5042"/>
  <c r="AH5043"/>
  <c r="AH5044"/>
  <c r="AH5045"/>
  <c r="AH5046"/>
  <c r="AH5047"/>
  <c r="AH5048"/>
  <c r="AH5049"/>
  <c r="AH5050"/>
  <c r="AH5051"/>
  <c r="AH5052"/>
  <c r="AH5053"/>
  <c r="AH5054"/>
  <c r="AH5055"/>
  <c r="AH5056"/>
  <c r="AH5057"/>
  <c r="AH5058"/>
  <c r="AH5059"/>
  <c r="AH5060"/>
  <c r="AH5061"/>
  <c r="AH5062"/>
  <c r="AH5063"/>
  <c r="AH5064"/>
  <c r="AH5065"/>
  <c r="AH5066"/>
  <c r="AH5067"/>
  <c r="AH5068"/>
  <c r="AH5069"/>
  <c r="AH5070"/>
  <c r="AH5071"/>
  <c r="AH5072"/>
  <c r="AH5073"/>
  <c r="AH5074"/>
  <c r="AH5075"/>
  <c r="AH5076"/>
  <c r="AH5077"/>
  <c r="AH5078"/>
  <c r="AH5079"/>
  <c r="AH5080"/>
  <c r="AH5081"/>
  <c r="AH5082"/>
  <c r="AH5083"/>
  <c r="AH5084"/>
  <c r="AH5085"/>
  <c r="AH5086"/>
  <c r="AH5087"/>
  <c r="AH5088"/>
  <c r="AH5089"/>
  <c r="AH5090"/>
  <c r="AH5091"/>
  <c r="AH5092"/>
  <c r="AH5093"/>
  <c r="AH5094"/>
  <c r="AH5095"/>
  <c r="AH5096"/>
  <c r="AH5097"/>
  <c r="AH5098"/>
  <c r="AH5099"/>
  <c r="AH5100"/>
  <c r="AH5101"/>
  <c r="AH5102"/>
  <c r="AH5103"/>
  <c r="AH5104"/>
  <c r="AH5105"/>
  <c r="AH5106"/>
  <c r="AH5107"/>
  <c r="AH5108"/>
  <c r="AH5109"/>
  <c r="AH5110"/>
  <c r="AH5111"/>
  <c r="AH5112"/>
  <c r="AH5113"/>
  <c r="AH5114"/>
  <c r="AH5115"/>
  <c r="AH5116"/>
  <c r="AH5117"/>
  <c r="AH5118"/>
  <c r="AH5119"/>
  <c r="AH5120"/>
  <c r="AH5121"/>
  <c r="AH5122"/>
  <c r="AH5123"/>
  <c r="AH5124"/>
  <c r="AH5125"/>
  <c r="AH5126"/>
  <c r="AH5127"/>
  <c r="AH5128"/>
  <c r="AH5129"/>
  <c r="AH5130"/>
  <c r="AH5131"/>
  <c r="AH5132"/>
  <c r="AH5133"/>
  <c r="AH5134"/>
  <c r="AH5135"/>
  <c r="AH5136"/>
  <c r="AH5137"/>
  <c r="AH5138"/>
  <c r="AH5139"/>
  <c r="AH5140"/>
  <c r="AH5141"/>
  <c r="AH5142"/>
  <c r="AH5143"/>
  <c r="AH5144"/>
  <c r="AH5145"/>
  <c r="AH5146"/>
  <c r="AH5147"/>
  <c r="AH5148"/>
  <c r="AH5149"/>
  <c r="AH5150"/>
  <c r="AH5151"/>
  <c r="AH5152"/>
  <c r="AH5153"/>
  <c r="AH5154"/>
  <c r="AH5155"/>
  <c r="AH5156"/>
  <c r="AH5157"/>
  <c r="AH5158"/>
  <c r="AH5159"/>
  <c r="AH5160"/>
  <c r="AH5161"/>
  <c r="AH5162"/>
  <c r="AH5163"/>
  <c r="AH5164"/>
  <c r="AH5165"/>
  <c r="AH5166"/>
  <c r="AH5167"/>
  <c r="AH5168"/>
  <c r="AH5169"/>
  <c r="AH5170"/>
  <c r="AH5171"/>
  <c r="AH5172"/>
  <c r="AH5173"/>
  <c r="AH5174"/>
  <c r="AH5175"/>
  <c r="AH5176"/>
  <c r="AH5177"/>
  <c r="AH5178"/>
  <c r="AH5179"/>
  <c r="AH5180"/>
  <c r="AH5181"/>
  <c r="AH5182"/>
  <c r="AH5183"/>
  <c r="AH5184"/>
  <c r="AH5185"/>
  <c r="AH5186"/>
  <c r="AH5187"/>
  <c r="AH5188"/>
  <c r="AH5189"/>
  <c r="AH5190"/>
  <c r="AH5191"/>
  <c r="AH5192"/>
  <c r="AH5193"/>
  <c r="AH5194"/>
  <c r="AH5195"/>
  <c r="AH5196"/>
  <c r="AH5197"/>
  <c r="AH5198"/>
  <c r="AH5199"/>
  <c r="AH5200"/>
  <c r="AH5201"/>
  <c r="AH5202"/>
  <c r="AH5203"/>
  <c r="AH5204"/>
  <c r="AH5205"/>
  <c r="AH5206"/>
  <c r="AH5207"/>
  <c r="AH5208"/>
  <c r="AH5209"/>
  <c r="AH5210"/>
  <c r="AH5211"/>
  <c r="AH5212"/>
  <c r="AH5213"/>
  <c r="AH5214"/>
  <c r="AH5215"/>
  <c r="AH5216"/>
  <c r="AH5217"/>
  <c r="AH5218"/>
  <c r="AH5219"/>
  <c r="AH5220"/>
  <c r="C46" i="5"/>
  <c r="C47"/>
  <c r="C48"/>
  <c r="C49"/>
  <c r="C45"/>
  <c r="B46"/>
  <c r="F46" s="1"/>
  <c r="B47"/>
  <c r="F47" s="1"/>
  <c r="B48"/>
  <c r="F48" s="1"/>
  <c r="B49"/>
  <c r="F49" s="1"/>
  <c r="B45"/>
  <c r="F45" s="1"/>
  <c r="AH812" i="13"/>
  <c r="AH813"/>
  <c r="AH814"/>
  <c r="AH815"/>
  <c r="AH816"/>
  <c r="AH817"/>
  <c r="AH818"/>
  <c r="AH819"/>
  <c r="AH820"/>
  <c r="AH821"/>
  <c r="AH822"/>
  <c r="AH823"/>
  <c r="AH824"/>
  <c r="AH825"/>
  <c r="AH826"/>
  <c r="AH827"/>
  <c r="AH828"/>
  <c r="AH829"/>
  <c r="AH830"/>
  <c r="AH831"/>
  <c r="AH832"/>
  <c r="AH833"/>
  <c r="AH834"/>
  <c r="AH835"/>
  <c r="AH836"/>
  <c r="AH837"/>
  <c r="AH838"/>
  <c r="AH839"/>
  <c r="AH840"/>
  <c r="AH841"/>
  <c r="AH842"/>
  <c r="AH843"/>
  <c r="AH844"/>
  <c r="AH845"/>
  <c r="AH846"/>
  <c r="AH847"/>
  <c r="AH848"/>
  <c r="AH849"/>
  <c r="AH850"/>
  <c r="AH851"/>
  <c r="AH852"/>
  <c r="AH853"/>
  <c r="AH854"/>
  <c r="AH855"/>
  <c r="AH856"/>
  <c r="AH857"/>
  <c r="AH858"/>
  <c r="AH859"/>
  <c r="AH860"/>
  <c r="AH861"/>
  <c r="AH862"/>
  <c r="AH863"/>
  <c r="AH864"/>
  <c r="AH865"/>
  <c r="AH866"/>
  <c r="AH867"/>
  <c r="AH868"/>
  <c r="AH869"/>
  <c r="AH870"/>
  <c r="AH871"/>
  <c r="AH872"/>
  <c r="AH873"/>
  <c r="AH874"/>
  <c r="AH875"/>
  <c r="AH876"/>
  <c r="AH877"/>
  <c r="AH878"/>
  <c r="AH879"/>
  <c r="AH880"/>
  <c r="AH881"/>
  <c r="AH882"/>
  <c r="AH883"/>
  <c r="AH884"/>
  <c r="AH885"/>
  <c r="AH886"/>
  <c r="AH887"/>
  <c r="AH888"/>
  <c r="AH889"/>
  <c r="AH890"/>
  <c r="AH891"/>
  <c r="AH892"/>
  <c r="AH893"/>
  <c r="AH894"/>
  <c r="AH895"/>
  <c r="AH896"/>
  <c r="AH897"/>
  <c r="AH898"/>
  <c r="AH899"/>
  <c r="AH900"/>
  <c r="AH901"/>
  <c r="AH902"/>
  <c r="AH903"/>
  <c r="AH904"/>
  <c r="AH905"/>
  <c r="AH906"/>
  <c r="AH907"/>
  <c r="AH908"/>
  <c r="AH909"/>
  <c r="AH910"/>
  <c r="AH911"/>
  <c r="AH912"/>
  <c r="AH913"/>
  <c r="AH914"/>
  <c r="AH915"/>
  <c r="AH916"/>
  <c r="AH917"/>
  <c r="AH918"/>
  <c r="AH919"/>
  <c r="AH920"/>
  <c r="AH921"/>
  <c r="AH922"/>
  <c r="AH923"/>
  <c r="AH924"/>
  <c r="AH925"/>
  <c r="AH926"/>
  <c r="AH927"/>
  <c r="AH928"/>
  <c r="AH929"/>
  <c r="AH930"/>
  <c r="AH931"/>
  <c r="AH932"/>
  <c r="AH933"/>
  <c r="AH934"/>
  <c r="AH935"/>
  <c r="AH936"/>
  <c r="AH937"/>
  <c r="AH938"/>
  <c r="AH939"/>
  <c r="AH940"/>
  <c r="AH941"/>
  <c r="AH942"/>
  <c r="AH943"/>
  <c r="AH944"/>
  <c r="AH945"/>
  <c r="AH946"/>
  <c r="AH947"/>
  <c r="AH948"/>
  <c r="AH949"/>
  <c r="AH950"/>
  <c r="AH951"/>
  <c r="AH952"/>
  <c r="AH953"/>
  <c r="AH954"/>
  <c r="AH955"/>
  <c r="AH956"/>
  <c r="AH957"/>
  <c r="AH958"/>
  <c r="AH959"/>
  <c r="AH960"/>
  <c r="AH961"/>
  <c r="AH962"/>
  <c r="AH963"/>
  <c r="AH964"/>
  <c r="AH965"/>
  <c r="AH966"/>
  <c r="AH967"/>
  <c r="AH968"/>
  <c r="AH969"/>
  <c r="AH970"/>
  <c r="AH971"/>
  <c r="AH972"/>
  <c r="AH973"/>
  <c r="AH974"/>
  <c r="AH975"/>
  <c r="AH976"/>
  <c r="AH977"/>
  <c r="AH978"/>
  <c r="AH979"/>
  <c r="AH980"/>
  <c r="AH981"/>
  <c r="AH982"/>
  <c r="AH983"/>
  <c r="AH984"/>
  <c r="AH985"/>
  <c r="AH986"/>
  <c r="AH987"/>
  <c r="AH988"/>
  <c r="AH989"/>
  <c r="AH990"/>
  <c r="AH991"/>
  <c r="AH992"/>
  <c r="AH993"/>
  <c r="AH994"/>
  <c r="AH995"/>
  <c r="AH996"/>
  <c r="AH997"/>
  <c r="AH998"/>
  <c r="AH999"/>
  <c r="AH1000"/>
  <c r="AH1001"/>
  <c r="AH1002"/>
  <c r="AH1003"/>
  <c r="AH1004"/>
  <c r="AH1005"/>
  <c r="AH1006"/>
  <c r="AH1007"/>
  <c r="AH1008"/>
  <c r="AH1009"/>
  <c r="AH1010"/>
  <c r="AH1011"/>
  <c r="AH1012"/>
  <c r="AH1013"/>
  <c r="AH1014"/>
  <c r="AH1015"/>
  <c r="AH1016"/>
  <c r="AH1017"/>
  <c r="AH1018"/>
  <c r="AH1019"/>
  <c r="AH1020"/>
  <c r="AH1021"/>
  <c r="AH1022"/>
  <c r="AH1023"/>
  <c r="AH1024"/>
  <c r="AH1025"/>
  <c r="AH1026"/>
  <c r="AH1027"/>
  <c r="AH1028"/>
  <c r="AH1029"/>
  <c r="AH1030"/>
  <c r="AH1031"/>
  <c r="AH1032"/>
  <c r="AH1033"/>
  <c r="AH1034"/>
  <c r="AH1035"/>
  <c r="AH1036"/>
  <c r="AH1037"/>
  <c r="AH1038"/>
  <c r="AH1039"/>
  <c r="AH1040"/>
  <c r="AH1041"/>
  <c r="AH1042"/>
  <c r="AH1043"/>
  <c r="AH1044"/>
  <c r="AH1045"/>
  <c r="AH1046"/>
  <c r="AH1047"/>
  <c r="AH1048"/>
  <c r="AH1049"/>
  <c r="AH1050"/>
  <c r="AH1051"/>
  <c r="AH1052"/>
  <c r="AH1053"/>
  <c r="AH1054"/>
  <c r="AH1055"/>
  <c r="AH1056"/>
  <c r="AH1057"/>
  <c r="AH1058"/>
  <c r="AH1059"/>
  <c r="AH1060"/>
  <c r="AH1061"/>
  <c r="AH1062"/>
  <c r="AH1063"/>
  <c r="AH1064"/>
  <c r="AH1065"/>
  <c r="AH1066"/>
  <c r="AH1067"/>
  <c r="AH1068"/>
  <c r="AH1069"/>
  <c r="AH1070"/>
  <c r="AH1071"/>
  <c r="AH1072"/>
  <c r="AH1073"/>
  <c r="AH1074"/>
  <c r="AH1075"/>
  <c r="AH1076"/>
  <c r="AH1077"/>
  <c r="AH1078"/>
  <c r="AH1079"/>
  <c r="AH1080"/>
  <c r="AH1081"/>
  <c r="AH1082"/>
  <c r="AH1083"/>
  <c r="AH1084"/>
  <c r="AH1085"/>
  <c r="AH1086"/>
  <c r="AH1087"/>
  <c r="AH1088"/>
  <c r="AH1089"/>
  <c r="AH1090"/>
  <c r="AH1091"/>
  <c r="AH1092"/>
  <c r="AH1093"/>
  <c r="AH1094"/>
  <c r="AH1095"/>
  <c r="AH1096"/>
  <c r="AH1097"/>
  <c r="AH1098"/>
  <c r="AH1099"/>
  <c r="AH1100"/>
  <c r="AH1101"/>
  <c r="AH1102"/>
  <c r="AH1103"/>
  <c r="AH1104"/>
  <c r="AH1105"/>
  <c r="AH1106"/>
  <c r="AH1107"/>
  <c r="AH1108"/>
  <c r="AH1109"/>
  <c r="AH1110"/>
  <c r="AH1111"/>
  <c r="AH1112"/>
  <c r="AH1113"/>
  <c r="AH1114"/>
  <c r="AH1115"/>
  <c r="AH1116"/>
  <c r="AH1117"/>
  <c r="AH1118"/>
  <c r="AH1119"/>
  <c r="AH1120"/>
  <c r="AH1121"/>
  <c r="AH1122"/>
  <c r="AH1123"/>
  <c r="AH1124"/>
  <c r="AH1125"/>
  <c r="AH1126"/>
  <c r="AH1127"/>
  <c r="AH1128"/>
  <c r="AH1129"/>
  <c r="AH1130"/>
  <c r="AH1131"/>
  <c r="AH1132"/>
  <c r="AH1133"/>
  <c r="AH1134"/>
  <c r="AH1135"/>
  <c r="AH1136"/>
  <c r="AH1137"/>
  <c r="AH1138"/>
  <c r="AH1139"/>
  <c r="AH1140"/>
  <c r="AH1141"/>
  <c r="AH1142"/>
  <c r="AH1143"/>
  <c r="AH1144"/>
  <c r="AH1145"/>
  <c r="AH1146"/>
  <c r="AH1147"/>
  <c r="AH1148"/>
  <c r="AH1149"/>
  <c r="AH1150"/>
  <c r="AH1151"/>
  <c r="AH1152"/>
  <c r="AH1153"/>
  <c r="AH1154"/>
  <c r="AH1155"/>
  <c r="AH1156"/>
  <c r="AH1157"/>
  <c r="AH1158"/>
  <c r="AH1159"/>
  <c r="AH1160"/>
  <c r="AH1161"/>
  <c r="AH1162"/>
  <c r="AH1163"/>
  <c r="AH1164"/>
  <c r="AH1165"/>
  <c r="AH1166"/>
  <c r="AH1167"/>
  <c r="AH1168"/>
  <c r="AH1169"/>
  <c r="AH1170"/>
  <c r="AH1171"/>
  <c r="AH1172"/>
  <c r="AH1173"/>
  <c r="AH1174"/>
  <c r="AH1175"/>
  <c r="AH1176"/>
  <c r="AH1177"/>
  <c r="AH1178"/>
  <c r="AH1179"/>
  <c r="AH1180"/>
  <c r="AH1181"/>
  <c r="AH1182"/>
  <c r="AH1183"/>
  <c r="AH1184"/>
  <c r="AH1185"/>
  <c r="AH1186"/>
  <c r="AH1187"/>
  <c r="AH1188"/>
  <c r="AH1189"/>
  <c r="AH1190"/>
  <c r="AH1191"/>
  <c r="AH1192"/>
  <c r="AH1193"/>
  <c r="AH1194"/>
  <c r="AH1195"/>
  <c r="AH1196"/>
  <c r="AH1197"/>
  <c r="AH1198"/>
  <c r="AH1199"/>
  <c r="AH1200"/>
  <c r="AH1201"/>
  <c r="AH1202"/>
  <c r="AH1203"/>
  <c r="AH1204"/>
  <c r="AH1205"/>
  <c r="AH1206"/>
  <c r="AH1207"/>
  <c r="AH1208"/>
  <c r="AH1209"/>
  <c r="AH1210"/>
  <c r="AH1211"/>
  <c r="AH1212"/>
  <c r="AH1213"/>
  <c r="AH1214"/>
  <c r="AH1215"/>
  <c r="AH1216"/>
  <c r="AH1217"/>
  <c r="AH1218"/>
  <c r="AH1219"/>
  <c r="AH1220"/>
  <c r="AH1221"/>
  <c r="AH1222"/>
  <c r="AH1223"/>
  <c r="AH1224"/>
  <c r="AH1225"/>
  <c r="AH1226"/>
  <c r="AH1227"/>
  <c r="AH1228"/>
  <c r="AH1229"/>
  <c r="AH1230"/>
  <c r="AH1231"/>
  <c r="AH1232"/>
  <c r="AH1233"/>
  <c r="AH1234"/>
  <c r="AH1235"/>
  <c r="AH1236"/>
  <c r="AH1237"/>
  <c r="AH1238"/>
  <c r="AH1239"/>
  <c r="AH1240"/>
  <c r="AH1241"/>
  <c r="AH1242"/>
  <c r="AH1243"/>
  <c r="AH1244"/>
  <c r="AH1245"/>
  <c r="AH1246"/>
  <c r="AH1247"/>
  <c r="AH1248"/>
  <c r="AH1249"/>
  <c r="AH1250"/>
  <c r="AH1251"/>
  <c r="AH1252"/>
  <c r="AH1253"/>
  <c r="AH1254"/>
  <c r="AH1255"/>
  <c r="AH1256"/>
  <c r="AH1257"/>
  <c r="AH1258"/>
  <c r="AH1259"/>
  <c r="AH1260"/>
  <c r="AH808"/>
  <c r="AH809"/>
  <c r="AH810"/>
  <c r="AH811"/>
  <c r="AH753"/>
  <c r="AH754"/>
  <c r="AH755"/>
  <c r="AH756"/>
  <c r="AH757"/>
  <c r="AH758"/>
  <c r="AH759"/>
  <c r="AH760"/>
  <c r="AH761"/>
  <c r="AH762"/>
  <c r="AH763"/>
  <c r="AH764"/>
  <c r="AH765"/>
  <c r="AH766"/>
  <c r="AH767"/>
  <c r="AH768"/>
  <c r="AH769"/>
  <c r="AH770"/>
  <c r="AH771"/>
  <c r="AH772"/>
  <c r="AH773"/>
  <c r="AH774"/>
  <c r="AH775"/>
  <c r="AH776"/>
  <c r="AH777"/>
  <c r="AH778"/>
  <c r="AH779"/>
  <c r="AH780"/>
  <c r="AH781"/>
  <c r="AH782"/>
  <c r="AH783"/>
  <c r="AH784"/>
  <c r="AH785"/>
  <c r="AH786"/>
  <c r="AH787"/>
  <c r="AH788"/>
  <c r="AH789"/>
  <c r="AH790"/>
  <c r="AH791"/>
  <c r="AH792"/>
  <c r="AH793"/>
  <c r="AH794"/>
  <c r="AH795"/>
  <c r="AH796"/>
  <c r="AH797"/>
  <c r="AH798"/>
  <c r="AH799"/>
  <c r="AH800"/>
  <c r="AH801"/>
  <c r="AH802"/>
  <c r="AH803"/>
  <c r="AH804"/>
  <c r="AH805"/>
  <c r="AH806"/>
  <c r="AH807"/>
  <c r="AH738"/>
  <c r="AH739"/>
  <c r="AH740"/>
  <c r="AH741"/>
  <c r="AH742"/>
  <c r="AH743"/>
  <c r="AH744"/>
  <c r="AH745"/>
  <c r="AH746"/>
  <c r="AH747"/>
  <c r="AH748"/>
  <c r="AH749"/>
  <c r="AH750"/>
  <c r="AH751"/>
  <c r="AH752"/>
  <c r="H44" i="4"/>
  <c r="I44"/>
  <c r="J44"/>
  <c r="H45"/>
  <c r="I45"/>
  <c r="J45"/>
  <c r="H46"/>
  <c r="I46"/>
  <c r="J46"/>
  <c r="H47"/>
  <c r="I47"/>
  <c r="J47"/>
  <c r="J43"/>
  <c r="I43"/>
  <c r="H43"/>
  <c r="H34"/>
  <c r="I19" i="5" s="1"/>
  <c r="M19" s="1"/>
  <c r="I34" i="4"/>
  <c r="J34"/>
  <c r="H35"/>
  <c r="I20" i="5" s="1"/>
  <c r="M20" s="1"/>
  <c r="I35" i="4"/>
  <c r="J35"/>
  <c r="H36"/>
  <c r="I21" i="5" s="1"/>
  <c r="M21" s="1"/>
  <c r="I36" i="4"/>
  <c r="J36"/>
  <c r="H37"/>
  <c r="I22" i="5" s="1"/>
  <c r="M22" s="1"/>
  <c r="I37" i="4"/>
  <c r="J37"/>
  <c r="J33"/>
  <c r="I33"/>
  <c r="H33"/>
  <c r="I18" i="5" s="1"/>
  <c r="M18" s="1"/>
  <c r="H24" i="4"/>
  <c r="I10" i="5" s="1"/>
  <c r="M10" s="1"/>
  <c r="I24" i="4"/>
  <c r="J24"/>
  <c r="L24"/>
  <c r="J10" i="5" s="1"/>
  <c r="H25" i="4"/>
  <c r="I11" i="5" s="1"/>
  <c r="M11" s="1"/>
  <c r="I25" i="4"/>
  <c r="J25"/>
  <c r="L25"/>
  <c r="J11" i="5" s="1"/>
  <c r="H26" i="4"/>
  <c r="I12" i="5" s="1"/>
  <c r="M12" s="1"/>
  <c r="I26" i="4"/>
  <c r="J26"/>
  <c r="L26"/>
  <c r="J12" i="5" s="1"/>
  <c r="H27" i="4"/>
  <c r="I13" i="5" s="1"/>
  <c r="M13" s="1"/>
  <c r="I27" i="4"/>
  <c r="J27"/>
  <c r="L27"/>
  <c r="J13" i="5" s="1"/>
  <c r="L23" i="4"/>
  <c r="J9" i="5" s="1"/>
  <c r="J23" i="4"/>
  <c r="I23"/>
  <c r="H23"/>
  <c r="I9" i="5" s="1"/>
  <c r="M9" s="1"/>
  <c r="K14" i="4"/>
  <c r="L14"/>
  <c r="K15"/>
  <c r="L15"/>
  <c r="K16"/>
  <c r="L16"/>
  <c r="K17"/>
  <c r="L17"/>
  <c r="I14"/>
  <c r="I28" i="5" s="1"/>
  <c r="M28" s="1"/>
  <c r="J14" i="4"/>
  <c r="J28" i="5" s="1"/>
  <c r="I15" i="4"/>
  <c r="I29" i="5" s="1"/>
  <c r="M29" s="1"/>
  <c r="J15" i="4"/>
  <c r="J29" i="5" s="1"/>
  <c r="I16" i="4"/>
  <c r="I30" i="5" s="1"/>
  <c r="M30" s="1"/>
  <c r="J16" i="4"/>
  <c r="J30" i="5" s="1"/>
  <c r="I17" i="4"/>
  <c r="I31" i="5" s="1"/>
  <c r="M31" s="1"/>
  <c r="J17" i="4"/>
  <c r="J31" i="5" s="1"/>
  <c r="L13" i="4"/>
  <c r="K13"/>
  <c r="J13"/>
  <c r="J27" i="5" s="1"/>
  <c r="I13" i="4"/>
  <c r="I27" i="5" s="1"/>
  <c r="M27" s="1"/>
  <c r="B44" i="4"/>
  <c r="C44"/>
  <c r="D44"/>
  <c r="B45"/>
  <c r="C45"/>
  <c r="D45"/>
  <c r="B46"/>
  <c r="C46"/>
  <c r="D46"/>
  <c r="B47"/>
  <c r="C47"/>
  <c r="D47"/>
  <c r="D43"/>
  <c r="C43"/>
  <c r="B43"/>
  <c r="B34"/>
  <c r="B19" i="5" s="1"/>
  <c r="F19" s="1"/>
  <c r="C34" i="4"/>
  <c r="D34"/>
  <c r="B35"/>
  <c r="B20" i="5" s="1"/>
  <c r="F20" s="1"/>
  <c r="C35" i="4"/>
  <c r="D35"/>
  <c r="B36"/>
  <c r="B21" i="5" s="1"/>
  <c r="F21" s="1"/>
  <c r="C36" i="4"/>
  <c r="D36"/>
  <c r="B37"/>
  <c r="B22" i="5" s="1"/>
  <c r="F22" s="1"/>
  <c r="C37" i="4"/>
  <c r="D37"/>
  <c r="D33"/>
  <c r="C33"/>
  <c r="B33"/>
  <c r="B18" i="5" s="1"/>
  <c r="F18" s="1"/>
  <c r="D24" i="4"/>
  <c r="D25"/>
  <c r="D26"/>
  <c r="D27"/>
  <c r="D23"/>
  <c r="C24"/>
  <c r="C25"/>
  <c r="C26"/>
  <c r="C27"/>
  <c r="C23"/>
  <c r="B24"/>
  <c r="B10" i="5" s="1"/>
  <c r="E10" s="1"/>
  <c r="B25" i="4"/>
  <c r="B11" i="5" s="1"/>
  <c r="E11" s="1"/>
  <c r="B26" i="4"/>
  <c r="B12" i="5" s="1"/>
  <c r="E12" s="1"/>
  <c r="B27" i="4"/>
  <c r="B13" i="5" s="1"/>
  <c r="E13" s="1"/>
  <c r="B23" i="4"/>
  <c r="B9" i="5" s="1"/>
  <c r="F9" s="1"/>
  <c r="F14" i="4"/>
  <c r="F15"/>
  <c r="F16"/>
  <c r="F17"/>
  <c r="F13"/>
  <c r="E14"/>
  <c r="E15"/>
  <c r="E16"/>
  <c r="E17"/>
  <c r="E13"/>
  <c r="D14"/>
  <c r="C28" i="5" s="1"/>
  <c r="D15" i="4"/>
  <c r="C29" i="5" s="1"/>
  <c r="D16" i="4"/>
  <c r="C30" i="5" s="1"/>
  <c r="D17" i="4"/>
  <c r="C31" i="5" s="1"/>
  <c r="D13" i="4"/>
  <c r="C27" i="5" s="1"/>
  <c r="C14" i="4"/>
  <c r="B28" i="5" s="1"/>
  <c r="F28" s="1"/>
  <c r="C15" i="4"/>
  <c r="B29" i="5" s="1"/>
  <c r="F29" s="1"/>
  <c r="C16" i="4"/>
  <c r="B30" i="5" s="1"/>
  <c r="F30" s="1"/>
  <c r="C17" i="4"/>
  <c r="B31" i="5" s="1"/>
  <c r="F31" s="1"/>
  <c r="C13" i="4"/>
  <c r="B27" i="5" s="1"/>
  <c r="F27" s="1"/>
  <c r="S22" i="2"/>
  <c r="S23"/>
  <c r="S24"/>
  <c r="S21"/>
  <c r="R22"/>
  <c r="R23"/>
  <c r="R24"/>
  <c r="R21"/>
  <c r="AH43" i="13"/>
  <c r="AH44"/>
  <c r="AH45"/>
  <c r="AH46"/>
  <c r="AH47"/>
  <c r="AH48"/>
  <c r="AH49"/>
  <c r="AH50"/>
  <c r="AH51"/>
  <c r="AH52"/>
  <c r="AH53"/>
  <c r="AH54"/>
  <c r="AH55"/>
  <c r="AH56"/>
  <c r="AH57"/>
  <c r="AH58"/>
  <c r="AH59"/>
  <c r="AH60"/>
  <c r="AH61"/>
  <c r="AH62"/>
  <c r="AH63"/>
  <c r="AH64"/>
  <c r="AH65"/>
  <c r="AH66"/>
  <c r="AH67"/>
  <c r="AH68"/>
  <c r="AH69"/>
  <c r="AH70"/>
  <c r="AH71"/>
  <c r="AH72"/>
  <c r="AH73"/>
  <c r="AH74"/>
  <c r="AH75"/>
  <c r="AH76"/>
  <c r="AH77"/>
  <c r="AH78"/>
  <c r="AH79"/>
  <c r="AH80"/>
  <c r="AH81"/>
  <c r="AH82"/>
  <c r="AH83"/>
  <c r="AH84"/>
  <c r="AH85"/>
  <c r="AH86"/>
  <c r="AH87"/>
  <c r="AH88"/>
  <c r="AH89"/>
  <c r="AH90"/>
  <c r="AH91"/>
  <c r="AH92"/>
  <c r="AH93"/>
  <c r="AH94"/>
  <c r="AH95"/>
  <c r="AH96"/>
  <c r="AH97"/>
  <c r="AH98"/>
  <c r="AH99"/>
  <c r="AH100"/>
  <c r="AH101"/>
  <c r="AH102"/>
  <c r="AH103"/>
  <c r="AH104"/>
  <c r="AH105"/>
  <c r="AH106"/>
  <c r="AH107"/>
  <c r="AH108"/>
  <c r="AH109"/>
  <c r="AH110"/>
  <c r="AH111"/>
  <c r="AH112"/>
  <c r="AH113"/>
  <c r="AH114"/>
  <c r="AH115"/>
  <c r="AH116"/>
  <c r="AH117"/>
  <c r="AH118"/>
  <c r="AH119"/>
  <c r="AH120"/>
  <c r="AH121"/>
  <c r="AH122"/>
  <c r="AH123"/>
  <c r="AH124"/>
  <c r="AH125"/>
  <c r="AH126"/>
  <c r="AH127"/>
  <c r="AH128"/>
  <c r="AH129"/>
  <c r="AH130"/>
  <c r="AH131"/>
  <c r="AH132"/>
  <c r="AH133"/>
  <c r="AH134"/>
  <c r="AH135"/>
  <c r="AH136"/>
  <c r="AH137"/>
  <c r="AH138"/>
  <c r="AH139"/>
  <c r="AH140"/>
  <c r="AH141"/>
  <c r="AH142"/>
  <c r="AH143"/>
  <c r="AH144"/>
  <c r="AH145"/>
  <c r="AH146"/>
  <c r="AH147"/>
  <c r="AH148"/>
  <c r="AH149"/>
  <c r="AH150"/>
  <c r="AH151"/>
  <c r="AH152"/>
  <c r="AH153"/>
  <c r="AH154"/>
  <c r="AH155"/>
  <c r="AH156"/>
  <c r="AH157"/>
  <c r="AH158"/>
  <c r="AH159"/>
  <c r="AH160"/>
  <c r="AH161"/>
  <c r="AH162"/>
  <c r="AH163"/>
  <c r="AH164"/>
  <c r="AH165"/>
  <c r="AH166"/>
  <c r="AH167"/>
  <c r="AH168"/>
  <c r="AH169"/>
  <c r="AH170"/>
  <c r="AH171"/>
  <c r="AH172"/>
  <c r="AH173"/>
  <c r="AH174"/>
  <c r="AH175"/>
  <c r="AH176"/>
  <c r="AH177"/>
  <c r="AH178"/>
  <c r="AH179"/>
  <c r="AH180"/>
  <c r="AH181"/>
  <c r="AH182"/>
  <c r="AH183"/>
  <c r="AH184"/>
  <c r="AH185"/>
  <c r="AH186"/>
  <c r="AH187"/>
  <c r="AH188"/>
  <c r="AH189"/>
  <c r="AH190"/>
  <c r="AH191"/>
  <c r="AH192"/>
  <c r="AH193"/>
  <c r="AH194"/>
  <c r="AH195"/>
  <c r="AH196"/>
  <c r="AH197"/>
  <c r="AH198"/>
  <c r="AH199"/>
  <c r="AH200"/>
  <c r="AH201"/>
  <c r="AH202"/>
  <c r="AH203"/>
  <c r="AH204"/>
  <c r="AH205"/>
  <c r="AH206"/>
  <c r="AH207"/>
  <c r="AH208"/>
  <c r="AH209"/>
  <c r="AH210"/>
  <c r="AH211"/>
  <c r="AH212"/>
  <c r="AH213"/>
  <c r="AH214"/>
  <c r="AH215"/>
  <c r="AH216"/>
  <c r="AH217"/>
  <c r="AH218"/>
  <c r="AH219"/>
  <c r="AH220"/>
  <c r="AH221"/>
  <c r="AH222"/>
  <c r="AH223"/>
  <c r="AH224"/>
  <c r="AH225"/>
  <c r="AH226"/>
  <c r="AH227"/>
  <c r="AH228"/>
  <c r="AH229"/>
  <c r="AH230"/>
  <c r="AH231"/>
  <c r="AH232"/>
  <c r="AH233"/>
  <c r="AH234"/>
  <c r="AH235"/>
  <c r="AH236"/>
  <c r="AH237"/>
  <c r="AH238"/>
  <c r="AH239"/>
  <c r="AH240"/>
  <c r="AH241"/>
  <c r="AH242"/>
  <c r="AH243"/>
  <c r="AH244"/>
  <c r="AH245"/>
  <c r="AH246"/>
  <c r="AH247"/>
  <c r="AH248"/>
  <c r="AH249"/>
  <c r="AH250"/>
  <c r="AH251"/>
  <c r="AH252"/>
  <c r="AH253"/>
  <c r="AH254"/>
  <c r="AH255"/>
  <c r="AH256"/>
  <c r="AH257"/>
  <c r="AH258"/>
  <c r="AH259"/>
  <c r="AH260"/>
  <c r="AH261"/>
  <c r="AH262"/>
  <c r="AH263"/>
  <c r="AH264"/>
  <c r="AH265"/>
  <c r="AH266"/>
  <c r="AH267"/>
  <c r="AH268"/>
  <c r="AH269"/>
  <c r="AH270"/>
  <c r="AH271"/>
  <c r="AH272"/>
  <c r="AH273"/>
  <c r="AH274"/>
  <c r="AH275"/>
  <c r="AH276"/>
  <c r="AH277"/>
  <c r="AH278"/>
  <c r="AH279"/>
  <c r="AH280"/>
  <c r="AH281"/>
  <c r="AH282"/>
  <c r="AH283"/>
  <c r="AH284"/>
  <c r="AH285"/>
  <c r="AH286"/>
  <c r="AH287"/>
  <c r="AH288"/>
  <c r="AH289"/>
  <c r="AH290"/>
  <c r="AH291"/>
  <c r="AH292"/>
  <c r="AH293"/>
  <c r="AH294"/>
  <c r="AH295"/>
  <c r="AH296"/>
  <c r="AH297"/>
  <c r="AH298"/>
  <c r="AH299"/>
  <c r="AH300"/>
  <c r="AH301"/>
  <c r="AH302"/>
  <c r="AH303"/>
  <c r="AH304"/>
  <c r="AH305"/>
  <c r="AH306"/>
  <c r="AH307"/>
  <c r="AH308"/>
  <c r="AH309"/>
  <c r="AH310"/>
  <c r="AH311"/>
  <c r="AH312"/>
  <c r="AH313"/>
  <c r="AH314"/>
  <c r="AH315"/>
  <c r="AH316"/>
  <c r="AH317"/>
  <c r="AH318"/>
  <c r="AH319"/>
  <c r="AH320"/>
  <c r="AH321"/>
  <c r="AH322"/>
  <c r="AH323"/>
  <c r="AH324"/>
  <c r="AH325"/>
  <c r="AH326"/>
  <c r="AH327"/>
  <c r="AH328"/>
  <c r="AH329"/>
  <c r="AH330"/>
  <c r="AH331"/>
  <c r="AH332"/>
  <c r="AH333"/>
  <c r="AH334"/>
  <c r="AH335"/>
  <c r="AH336"/>
  <c r="AH337"/>
  <c r="AH338"/>
  <c r="AH339"/>
  <c r="AH340"/>
  <c r="AH341"/>
  <c r="AH342"/>
  <c r="AH343"/>
  <c r="AH344"/>
  <c r="AH345"/>
  <c r="AH346"/>
  <c r="AH347"/>
  <c r="AH348"/>
  <c r="AH349"/>
  <c r="AH350"/>
  <c r="AH351"/>
  <c r="AH352"/>
  <c r="AH353"/>
  <c r="AH354"/>
  <c r="AH355"/>
  <c r="AH356"/>
  <c r="AH357"/>
  <c r="AH358"/>
  <c r="AH359"/>
  <c r="AH360"/>
  <c r="AH361"/>
  <c r="AH362"/>
  <c r="AH363"/>
  <c r="AH364"/>
  <c r="AH365"/>
  <c r="AH366"/>
  <c r="AH367"/>
  <c r="AH368"/>
  <c r="AH369"/>
  <c r="AH370"/>
  <c r="AH371"/>
  <c r="AH372"/>
  <c r="AH373"/>
  <c r="AH374"/>
  <c r="AH375"/>
  <c r="AH376"/>
  <c r="AH377"/>
  <c r="AH378"/>
  <c r="AH379"/>
  <c r="AH380"/>
  <c r="AH381"/>
  <c r="AH382"/>
  <c r="AH383"/>
  <c r="AH384"/>
  <c r="AH385"/>
  <c r="AH386"/>
  <c r="AH387"/>
  <c r="AH388"/>
  <c r="AH389"/>
  <c r="AH390"/>
  <c r="AH391"/>
  <c r="AH392"/>
  <c r="AH393"/>
  <c r="AH394"/>
  <c r="AH395"/>
  <c r="AH396"/>
  <c r="AH397"/>
  <c r="AH398"/>
  <c r="AH399"/>
  <c r="AH400"/>
  <c r="AH401"/>
  <c r="AH402"/>
  <c r="AH403"/>
  <c r="AH404"/>
  <c r="AH405"/>
  <c r="AH406"/>
  <c r="AH407"/>
  <c r="AH408"/>
  <c r="AH409"/>
  <c r="AH410"/>
  <c r="AH411"/>
  <c r="AH412"/>
  <c r="AH413"/>
  <c r="AH414"/>
  <c r="AH415"/>
  <c r="AH416"/>
  <c r="AH417"/>
  <c r="AH418"/>
  <c r="AH419"/>
  <c r="AH420"/>
  <c r="AH421"/>
  <c r="AH422"/>
  <c r="AH423"/>
  <c r="AH424"/>
  <c r="AH425"/>
  <c r="AH426"/>
  <c r="AH427"/>
  <c r="AH428"/>
  <c r="AH429"/>
  <c r="AH430"/>
  <c r="AH431"/>
  <c r="AH432"/>
  <c r="AH433"/>
  <c r="AH434"/>
  <c r="AH435"/>
  <c r="AH436"/>
  <c r="AH437"/>
  <c r="AH438"/>
  <c r="AH439"/>
  <c r="AH440"/>
  <c r="AH441"/>
  <c r="AH442"/>
  <c r="AH443"/>
  <c r="AH444"/>
  <c r="AH445"/>
  <c r="AH446"/>
  <c r="AH447"/>
  <c r="AH448"/>
  <c r="AH449"/>
  <c r="AH450"/>
  <c r="AH451"/>
  <c r="AH452"/>
  <c r="AH453"/>
  <c r="AH454"/>
  <c r="AH455"/>
  <c r="AH456"/>
  <c r="AH457"/>
  <c r="AH458"/>
  <c r="AH459"/>
  <c r="AH460"/>
  <c r="AH461"/>
  <c r="AH462"/>
  <c r="AH463"/>
  <c r="AH464"/>
  <c r="AH465"/>
  <c r="AH466"/>
  <c r="AH467"/>
  <c r="AH468"/>
  <c r="AH469"/>
  <c r="AH470"/>
  <c r="AH471"/>
  <c r="AH472"/>
  <c r="AH473"/>
  <c r="AH474"/>
  <c r="AH475"/>
  <c r="AH476"/>
  <c r="AH477"/>
  <c r="AH478"/>
  <c r="AH479"/>
  <c r="AH480"/>
  <c r="AH481"/>
  <c r="AH482"/>
  <c r="AH483"/>
  <c r="AH484"/>
  <c r="AH485"/>
  <c r="AH486"/>
  <c r="AH487"/>
  <c r="AH488"/>
  <c r="AH489"/>
  <c r="AH490"/>
  <c r="AH491"/>
  <c r="AH492"/>
  <c r="AH493"/>
  <c r="AH494"/>
  <c r="AH495"/>
  <c r="AH496"/>
  <c r="AH497"/>
  <c r="AH498"/>
  <c r="AH499"/>
  <c r="AH500"/>
  <c r="AH501"/>
  <c r="AH502"/>
  <c r="AH503"/>
  <c r="AH504"/>
  <c r="AH505"/>
  <c r="AH506"/>
  <c r="AH507"/>
  <c r="AH508"/>
  <c r="AH509"/>
  <c r="AH510"/>
  <c r="AH511"/>
  <c r="AH512"/>
  <c r="AH513"/>
  <c r="AH514"/>
  <c r="AH515"/>
  <c r="AH516"/>
  <c r="AH517"/>
  <c r="AH518"/>
  <c r="AH519"/>
  <c r="AH520"/>
  <c r="AH521"/>
  <c r="AH522"/>
  <c r="AH523"/>
  <c r="AH524"/>
  <c r="AH525"/>
  <c r="AH526"/>
  <c r="AH527"/>
  <c r="AH528"/>
  <c r="AH529"/>
  <c r="AH530"/>
  <c r="AH531"/>
  <c r="AH532"/>
  <c r="AH533"/>
  <c r="AH534"/>
  <c r="AH535"/>
  <c r="AH536"/>
  <c r="AH537"/>
  <c r="AH538"/>
  <c r="AH539"/>
  <c r="AH540"/>
  <c r="AH541"/>
  <c r="AH542"/>
  <c r="AH543"/>
  <c r="AH544"/>
  <c r="AH545"/>
  <c r="AH546"/>
  <c r="AH547"/>
  <c r="AH548"/>
  <c r="AH549"/>
  <c r="AH550"/>
  <c r="AH551"/>
  <c r="AH552"/>
  <c r="AH553"/>
  <c r="AH554"/>
  <c r="AH555"/>
  <c r="AH556"/>
  <c r="AH557"/>
  <c r="AH558"/>
  <c r="AH559"/>
  <c r="AH560"/>
  <c r="AH561"/>
  <c r="AH562"/>
  <c r="AH563"/>
  <c r="AH564"/>
  <c r="AH565"/>
  <c r="AH566"/>
  <c r="AH567"/>
  <c r="AH568"/>
  <c r="AH569"/>
  <c r="AH570"/>
  <c r="AH571"/>
  <c r="AH572"/>
  <c r="AH573"/>
  <c r="AH574"/>
  <c r="AH575"/>
  <c r="AH576"/>
  <c r="AH577"/>
  <c r="AH578"/>
  <c r="AH579"/>
  <c r="AH580"/>
  <c r="AH581"/>
  <c r="AH582"/>
  <c r="AH583"/>
  <c r="AH584"/>
  <c r="AH585"/>
  <c r="AH586"/>
  <c r="AH587"/>
  <c r="AH588"/>
  <c r="AH589"/>
  <c r="AH590"/>
  <c r="AH591"/>
  <c r="AH592"/>
  <c r="AH593"/>
  <c r="AH594"/>
  <c r="AH595"/>
  <c r="AH596"/>
  <c r="AH597"/>
  <c r="AH598"/>
  <c r="AH599"/>
  <c r="AH600"/>
  <c r="AH601"/>
  <c r="AH602"/>
  <c r="AH603"/>
  <c r="AH604"/>
  <c r="AH605"/>
  <c r="AH606"/>
  <c r="AH607"/>
  <c r="AH608"/>
  <c r="AH609"/>
  <c r="AH610"/>
  <c r="AH611"/>
  <c r="AH612"/>
  <c r="AH613"/>
  <c r="AH614"/>
  <c r="AH615"/>
  <c r="AH616"/>
  <c r="AH617"/>
  <c r="AH618"/>
  <c r="AH619"/>
  <c r="AH620"/>
  <c r="AH621"/>
  <c r="AH622"/>
  <c r="AH623"/>
  <c r="AH624"/>
  <c r="AH625"/>
  <c r="AH626"/>
  <c r="AH627"/>
  <c r="AH628"/>
  <c r="AH629"/>
  <c r="AH630"/>
  <c r="AH631"/>
  <c r="AH632"/>
  <c r="AH633"/>
  <c r="AH634"/>
  <c r="AH635"/>
  <c r="AH636"/>
  <c r="AH637"/>
  <c r="AH638"/>
  <c r="AH639"/>
  <c r="AH640"/>
  <c r="AH641"/>
  <c r="AH642"/>
  <c r="AH643"/>
  <c r="AH644"/>
  <c r="AH645"/>
  <c r="AH646"/>
  <c r="AH647"/>
  <c r="AH648"/>
  <c r="AH649"/>
  <c r="AH650"/>
  <c r="AH651"/>
  <c r="AH652"/>
  <c r="AH653"/>
  <c r="AH654"/>
  <c r="AH655"/>
  <c r="AH656"/>
  <c r="AH657"/>
  <c r="AH658"/>
  <c r="AH659"/>
  <c r="AH660"/>
  <c r="AH661"/>
  <c r="AH662"/>
  <c r="AH663"/>
  <c r="AH664"/>
  <c r="AH665"/>
  <c r="AH666"/>
  <c r="AH667"/>
  <c r="AH668"/>
  <c r="AH669"/>
  <c r="AH670"/>
  <c r="AH671"/>
  <c r="AH672"/>
  <c r="AH673"/>
  <c r="AH674"/>
  <c r="AH675"/>
  <c r="AH676"/>
  <c r="AH677"/>
  <c r="AH678"/>
  <c r="AH679"/>
  <c r="AH680"/>
  <c r="AH681"/>
  <c r="AH682"/>
  <c r="AH683"/>
  <c r="AH684"/>
  <c r="AH685"/>
  <c r="AH686"/>
  <c r="AH687"/>
  <c r="AH688"/>
  <c r="AH689"/>
  <c r="AH690"/>
  <c r="AH691"/>
  <c r="AH692"/>
  <c r="AH693"/>
  <c r="AH694"/>
  <c r="AH695"/>
  <c r="AH696"/>
  <c r="AH697"/>
  <c r="AH698"/>
  <c r="AH699"/>
  <c r="AH700"/>
  <c r="AH701"/>
  <c r="AH702"/>
  <c r="AH703"/>
  <c r="AH704"/>
  <c r="AH705"/>
  <c r="AH706"/>
  <c r="AH707"/>
  <c r="AH708"/>
  <c r="AH709"/>
  <c r="AH710"/>
  <c r="AH711"/>
  <c r="AH712"/>
  <c r="AH713"/>
  <c r="AH714"/>
  <c r="AH715"/>
  <c r="AH716"/>
  <c r="AH717"/>
  <c r="AH718"/>
  <c r="AH719"/>
  <c r="AH720"/>
  <c r="AH721"/>
  <c r="AH722"/>
  <c r="AH723"/>
  <c r="AH724"/>
  <c r="AH725"/>
  <c r="AH726"/>
  <c r="AH727"/>
  <c r="AH728"/>
  <c r="AH729"/>
  <c r="AH730"/>
  <c r="AH731"/>
  <c r="AH732"/>
  <c r="AH733"/>
  <c r="AH734"/>
  <c r="AH735"/>
  <c r="AH736"/>
  <c r="AH737"/>
  <c r="Q16" i="2"/>
  <c r="Q15"/>
  <c r="R7"/>
  <c r="R8"/>
  <c r="R9"/>
  <c r="R12"/>
  <c r="Q6"/>
  <c r="Q8"/>
  <c r="Q9"/>
  <c r="Q10"/>
  <c r="Q11"/>
  <c r="Q12"/>
  <c r="Q13"/>
  <c r="Q14"/>
  <c r="Q5"/>
  <c r="D12" i="1"/>
  <c r="W159" i="2" l="1"/>
  <c r="W155"/>
  <c r="W151"/>
  <c r="W147"/>
  <c r="W143"/>
  <c r="W139"/>
  <c r="W135"/>
  <c r="W131"/>
  <c r="W127"/>
  <c r="W123"/>
  <c r="W119"/>
  <c r="W115"/>
  <c r="W111"/>
  <c r="W107"/>
  <c r="W103"/>
  <c r="W99"/>
  <c r="W95"/>
  <c r="W91"/>
  <c r="W87"/>
  <c r="W83"/>
  <c r="W79"/>
  <c r="W75"/>
  <c r="W71"/>
  <c r="W67"/>
  <c r="W157"/>
  <c r="W153"/>
  <c r="W149"/>
  <c r="W145"/>
  <c r="W141"/>
  <c r="W137"/>
  <c r="W133"/>
  <c r="W129"/>
  <c r="W125"/>
  <c r="W121"/>
  <c r="W117"/>
  <c r="W113"/>
  <c r="W109"/>
  <c r="W105"/>
  <c r="W101"/>
  <c r="W97"/>
  <c r="W93"/>
  <c r="W89"/>
  <c r="W85"/>
  <c r="W81"/>
  <c r="W77"/>
  <c r="W73"/>
  <c r="W69"/>
  <c r="W65"/>
  <c r="S158"/>
  <c r="S156"/>
  <c r="S154"/>
  <c r="S152"/>
  <c r="S150"/>
  <c r="S148"/>
  <c r="S146"/>
  <c r="S144"/>
  <c r="S142"/>
  <c r="S140"/>
  <c r="S138"/>
  <c r="S136"/>
  <c r="S134"/>
  <c r="S132"/>
  <c r="S130"/>
  <c r="S128"/>
  <c r="S126"/>
  <c r="S124"/>
  <c r="S122"/>
  <c r="S120"/>
  <c r="S118"/>
  <c r="S116"/>
  <c r="S114"/>
  <c r="S112"/>
  <c r="S110"/>
  <c r="S108"/>
  <c r="S106"/>
  <c r="S104"/>
  <c r="S102"/>
  <c r="S100"/>
  <c r="S98"/>
  <c r="S96"/>
  <c r="S94"/>
  <c r="S92"/>
  <c r="S90"/>
  <c r="S88"/>
  <c r="S82"/>
  <c r="S80"/>
  <c r="S78"/>
  <c r="S76"/>
  <c r="S74"/>
  <c r="S72"/>
  <c r="S70"/>
  <c r="S68"/>
  <c r="S66"/>
  <c r="S64"/>
  <c r="S62"/>
  <c r="W63"/>
  <c r="F13" i="5"/>
  <c r="F11"/>
  <c r="F12"/>
  <c r="F10"/>
  <c r="T52" i="1"/>
  <c r="Q42" i="2"/>
  <c r="W61"/>
  <c r="S105"/>
  <c r="S103"/>
  <c r="S101"/>
  <c r="S99"/>
  <c r="S97"/>
  <c r="S95"/>
  <c r="S93"/>
  <c r="S91"/>
  <c r="S89"/>
  <c r="S87"/>
  <c r="S85"/>
  <c r="S83"/>
  <c r="S81"/>
  <c r="S79"/>
  <c r="S75"/>
  <c r="S73"/>
  <c r="S71"/>
  <c r="S69"/>
  <c r="S67"/>
  <c r="S65"/>
  <c r="S63"/>
  <c r="S86"/>
  <c r="S77"/>
  <c r="T70" i="1"/>
  <c r="T69"/>
  <c r="T68"/>
  <c r="T66"/>
  <c r="T65"/>
  <c r="T64"/>
  <c r="W158" i="2"/>
  <c r="W156"/>
  <c r="W154"/>
  <c r="W152"/>
  <c r="W150"/>
  <c r="W148"/>
  <c r="W146"/>
  <c r="W144"/>
  <c r="W142"/>
  <c r="W140"/>
  <c r="W138"/>
  <c r="W136"/>
  <c r="W134"/>
  <c r="W132"/>
  <c r="W130"/>
  <c r="W128"/>
  <c r="W126"/>
  <c r="W124"/>
  <c r="W122"/>
  <c r="W120"/>
  <c r="W118"/>
  <c r="W116"/>
  <c r="W114"/>
  <c r="W112"/>
  <c r="W110"/>
  <c r="W108"/>
  <c r="W106"/>
  <c r="W104"/>
  <c r="W102"/>
  <c r="W100"/>
  <c r="W98"/>
  <c r="W96"/>
  <c r="W94"/>
  <c r="W92"/>
  <c r="W90"/>
  <c r="W88"/>
  <c r="W86"/>
  <c r="W84"/>
  <c r="W82"/>
  <c r="W80"/>
  <c r="W78"/>
  <c r="W76"/>
  <c r="W74"/>
  <c r="W72"/>
  <c r="W70"/>
  <c r="W68"/>
  <c r="W66"/>
  <c r="W64"/>
  <c r="W62"/>
  <c r="S84"/>
  <c r="S159"/>
  <c r="S157"/>
  <c r="S155"/>
  <c r="S153"/>
  <c r="S151"/>
  <c r="S149"/>
  <c r="S147"/>
  <c r="S145"/>
  <c r="S143"/>
  <c r="S141"/>
  <c r="S139"/>
  <c r="S137"/>
  <c r="S135"/>
  <c r="S133"/>
  <c r="S131"/>
  <c r="S129"/>
  <c r="S127"/>
  <c r="S125"/>
  <c r="S123"/>
  <c r="S121"/>
  <c r="S119"/>
  <c r="S117"/>
  <c r="S115"/>
  <c r="S113"/>
  <c r="S111"/>
  <c r="S109"/>
  <c r="S107"/>
  <c r="S61"/>
  <c r="T62" i="1"/>
  <c r="T61"/>
  <c r="T60"/>
  <c r="T58"/>
  <c r="T57"/>
  <c r="T56"/>
  <c r="T54"/>
  <c r="T53"/>
  <c r="Q46" i="2"/>
  <c r="Q30"/>
  <c r="Q50"/>
  <c r="Q34"/>
  <c r="Q54"/>
  <c r="Q38"/>
  <c r="V49"/>
  <c r="V41"/>
  <c r="V33"/>
  <c r="W56"/>
  <c r="X53"/>
  <c r="Y50"/>
  <c r="W48"/>
  <c r="X45"/>
  <c r="Y42"/>
  <c r="W40"/>
  <c r="X37"/>
  <c r="Y34"/>
  <c r="W32"/>
  <c r="X29"/>
  <c r="Q55"/>
  <c r="Q51"/>
  <c r="Q47"/>
  <c r="Q43"/>
  <c r="Q39"/>
  <c r="Q35"/>
  <c r="Q31"/>
  <c r="V54"/>
  <c r="Q53"/>
  <c r="Q49"/>
  <c r="Q45"/>
  <c r="Q41"/>
  <c r="Q37"/>
  <c r="Q33"/>
  <c r="Q28"/>
  <c r="V56"/>
  <c r="V52"/>
  <c r="V48"/>
  <c r="V44"/>
  <c r="V40"/>
  <c r="V36"/>
  <c r="V32"/>
  <c r="V28"/>
  <c r="Y55"/>
  <c r="X54"/>
  <c r="W53"/>
  <c r="Y51"/>
  <c r="X50"/>
  <c r="W49"/>
  <c r="Y47"/>
  <c r="X46"/>
  <c r="W45"/>
  <c r="Y43"/>
  <c r="X42"/>
  <c r="W41"/>
  <c r="Y39"/>
  <c r="X38"/>
  <c r="W37"/>
  <c r="Y35"/>
  <c r="X34"/>
  <c r="W33"/>
  <c r="Y31"/>
  <c r="X30"/>
  <c r="W29"/>
  <c r="Y27"/>
  <c r="V53"/>
  <c r="V45"/>
  <c r="V37"/>
  <c r="V29"/>
  <c r="Y54"/>
  <c r="W52"/>
  <c r="X49"/>
  <c r="Y46"/>
  <c r="W44"/>
  <c r="X41"/>
  <c r="Y38"/>
  <c r="W36"/>
  <c r="X33"/>
  <c r="Y30"/>
  <c r="W28"/>
  <c r="V50"/>
  <c r="V46"/>
  <c r="V42"/>
  <c r="V38"/>
  <c r="V34"/>
  <c r="V30"/>
  <c r="X56"/>
  <c r="W55"/>
  <c r="Y53"/>
  <c r="X52"/>
  <c r="W51"/>
  <c r="Y49"/>
  <c r="X48"/>
  <c r="W47"/>
  <c r="Y45"/>
  <c r="X44"/>
  <c r="W43"/>
  <c r="Y41"/>
  <c r="X40"/>
  <c r="W39"/>
  <c r="Y37"/>
  <c r="X36"/>
  <c r="W35"/>
  <c r="Y33"/>
  <c r="X32"/>
  <c r="W31"/>
  <c r="Y29"/>
  <c r="X28"/>
  <c r="W27"/>
  <c r="Q56"/>
  <c r="Q52"/>
  <c r="Q48"/>
  <c r="Q44"/>
  <c r="Q40"/>
  <c r="Q36"/>
  <c r="Q32"/>
  <c r="Q27"/>
  <c r="V55"/>
  <c r="V51"/>
  <c r="V47"/>
  <c r="V43"/>
  <c r="V39"/>
  <c r="V35"/>
  <c r="V31"/>
  <c r="Y56"/>
  <c r="X55"/>
  <c r="W54"/>
  <c r="Y52"/>
  <c r="X51"/>
  <c r="W50"/>
  <c r="Y48"/>
  <c r="X47"/>
  <c r="W46"/>
  <c r="Y44"/>
  <c r="X43"/>
  <c r="W42"/>
  <c r="Y40"/>
  <c r="X39"/>
  <c r="W38"/>
  <c r="Y36"/>
  <c r="X35"/>
  <c r="W34"/>
  <c r="Y32"/>
  <c r="X31"/>
  <c r="W30"/>
  <c r="Y28"/>
  <c r="X27"/>
  <c r="T71" i="1"/>
  <c r="T59"/>
  <c r="T67"/>
  <c r="T63"/>
  <c r="T55"/>
  <c r="F44" i="4"/>
  <c r="G11" i="5"/>
  <c r="L11"/>
  <c r="E18"/>
  <c r="E21"/>
  <c r="L20"/>
  <c r="E28"/>
  <c r="E30"/>
  <c r="L30"/>
  <c r="D39"/>
  <c r="K36"/>
  <c r="L38"/>
  <c r="D45"/>
  <c r="E48"/>
  <c r="L45"/>
  <c r="L48"/>
  <c r="E25" i="4"/>
  <c r="L10" i="5"/>
  <c r="D18"/>
  <c r="D21"/>
  <c r="L19"/>
  <c r="E27"/>
  <c r="D30"/>
  <c r="L29"/>
  <c r="E38"/>
  <c r="E40"/>
  <c r="K38"/>
  <c r="L40"/>
  <c r="E46"/>
  <c r="K45"/>
  <c r="K48"/>
  <c r="G12"/>
  <c r="L13"/>
  <c r="E20"/>
  <c r="K19"/>
  <c r="L22"/>
  <c r="E29"/>
  <c r="K29"/>
  <c r="L31"/>
  <c r="D40"/>
  <c r="L37"/>
  <c r="K40"/>
  <c r="D46"/>
  <c r="E49"/>
  <c r="L46"/>
  <c r="E9"/>
  <c r="L12"/>
  <c r="D20"/>
  <c r="E22"/>
  <c r="K22"/>
  <c r="D29"/>
  <c r="L28"/>
  <c r="K31"/>
  <c r="E39"/>
  <c r="L36"/>
  <c r="L39"/>
  <c r="E45"/>
  <c r="D49"/>
  <c r="K46"/>
  <c r="L9"/>
  <c r="E31"/>
  <c r="L27"/>
  <c r="E36"/>
  <c r="E37"/>
  <c r="L49"/>
  <c r="K20"/>
  <c r="K21"/>
  <c r="D27"/>
  <c r="D28"/>
  <c r="K30"/>
  <c r="K37"/>
  <c r="D47"/>
  <c r="D48"/>
  <c r="K47"/>
  <c r="G9"/>
  <c r="D13"/>
  <c r="D12"/>
  <c r="D11"/>
  <c r="D10"/>
  <c r="N9"/>
  <c r="N10"/>
  <c r="N11"/>
  <c r="N12"/>
  <c r="N13"/>
  <c r="G18"/>
  <c r="G19"/>
  <c r="G20"/>
  <c r="G21"/>
  <c r="G22"/>
  <c r="N18"/>
  <c r="N19"/>
  <c r="N20"/>
  <c r="N21"/>
  <c r="N22"/>
  <c r="G27"/>
  <c r="G28"/>
  <c r="G29"/>
  <c r="G30"/>
  <c r="G31"/>
  <c r="N27"/>
  <c r="N28"/>
  <c r="N29"/>
  <c r="N30"/>
  <c r="N31"/>
  <c r="G36"/>
  <c r="G37"/>
  <c r="G38"/>
  <c r="G39"/>
  <c r="G40"/>
  <c r="N36"/>
  <c r="N37"/>
  <c r="N38"/>
  <c r="N39"/>
  <c r="N40"/>
  <c r="G45"/>
  <c r="G46"/>
  <c r="G47"/>
  <c r="G48"/>
  <c r="G49"/>
  <c r="N45"/>
  <c r="N46"/>
  <c r="N47"/>
  <c r="N48"/>
  <c r="N49"/>
  <c r="E19"/>
  <c r="L18"/>
  <c r="L21"/>
  <c r="E47"/>
  <c r="L47"/>
  <c r="D9"/>
  <c r="G13"/>
  <c r="G10"/>
  <c r="K9"/>
  <c r="K10"/>
  <c r="K11"/>
  <c r="K12"/>
  <c r="K13"/>
  <c r="D19"/>
  <c r="D22"/>
  <c r="K18"/>
  <c r="D31"/>
  <c r="K27"/>
  <c r="K28"/>
  <c r="D36"/>
  <c r="D37"/>
  <c r="D38"/>
  <c r="K39"/>
  <c r="K49"/>
  <c r="K23" i="4"/>
  <c r="E23"/>
  <c r="E24"/>
  <c r="E43"/>
  <c r="F45"/>
  <c r="K24"/>
  <c r="K33"/>
  <c r="H52" i="1"/>
  <c r="K34" i="4"/>
  <c r="K43"/>
  <c r="F43"/>
  <c r="F46"/>
  <c r="E45"/>
  <c r="L44"/>
  <c r="S13" i="2"/>
  <c r="S9"/>
  <c r="H51" i="1"/>
  <c r="H57"/>
  <c r="H53"/>
  <c r="S14" i="2"/>
  <c r="S10"/>
  <c r="S6"/>
  <c r="H58" i="1"/>
  <c r="H54"/>
  <c r="S5" i="2"/>
  <c r="S11"/>
  <c r="S7"/>
  <c r="H59" i="1"/>
  <c r="H55"/>
  <c r="S12" i="2"/>
  <c r="S8"/>
  <c r="H60" i="1"/>
  <c r="H56"/>
  <c r="F33" i="4"/>
  <c r="C18" i="5" s="1"/>
  <c r="F35" i="4"/>
  <c r="C20" i="5" s="1"/>
  <c r="E26" i="4"/>
  <c r="E27"/>
  <c r="E37"/>
  <c r="K25"/>
  <c r="L35"/>
  <c r="J20" i="5" s="1"/>
  <c r="F34" i="4"/>
  <c r="C19" i="5" s="1"/>
  <c r="E34" i="4"/>
  <c r="E33"/>
  <c r="E36"/>
  <c r="E35"/>
  <c r="F47"/>
  <c r="L34"/>
  <c r="J19" i="5" s="1"/>
  <c r="L45" i="4"/>
  <c r="U44" i="1"/>
  <c r="U42"/>
  <c r="U40"/>
  <c r="U38"/>
  <c r="U36"/>
  <c r="U34"/>
  <c r="U32"/>
  <c r="U30"/>
  <c r="U28"/>
  <c r="F37" i="4"/>
  <c r="C22" i="5" s="1"/>
  <c r="F36" i="4"/>
  <c r="C21" i="5" s="1"/>
  <c r="E44" i="4"/>
  <c r="K27"/>
  <c r="K26"/>
  <c r="L33"/>
  <c r="J18" i="5" s="1"/>
  <c r="L36" i="4"/>
  <c r="J21" i="5" s="1"/>
  <c r="K35" i="4"/>
  <c r="L43"/>
  <c r="L46"/>
  <c r="K45"/>
  <c r="L37"/>
  <c r="J22" i="5" s="1"/>
  <c r="L47" i="4"/>
  <c r="K44"/>
  <c r="K46"/>
  <c r="K47"/>
  <c r="K36"/>
  <c r="K37"/>
  <c r="E46"/>
  <c r="E47"/>
  <c r="U45" i="1"/>
  <c r="U43"/>
  <c r="U41"/>
  <c r="U39"/>
  <c r="U37"/>
  <c r="U35"/>
  <c r="U33"/>
  <c r="U31"/>
  <c r="U29"/>
  <c r="U27"/>
  <c r="D21"/>
  <c r="D20"/>
  <c r="D19"/>
  <c r="D18"/>
  <c r="D15"/>
  <c r="D14"/>
  <c r="H61" l="1"/>
  <c r="G50" s="1"/>
  <c r="H62"/>
  <c r="K6"/>
  <c r="D59"/>
  <c r="R15" i="2" s="1"/>
  <c r="D10" i="1"/>
  <c r="U26"/>
  <c r="F22"/>
  <c r="D22"/>
  <c r="G55" l="1"/>
  <c r="G57"/>
  <c r="G53"/>
  <c r="G54"/>
  <c r="G51"/>
  <c r="G59"/>
  <c r="G60" s="1"/>
  <c r="G56"/>
  <c r="G52"/>
  <c r="G49"/>
  <c r="G58"/>
</calcChain>
</file>

<file path=xl/connections.xml><?xml version="1.0" encoding="utf-8"?>
<connections xmlns="http://schemas.openxmlformats.org/spreadsheetml/2006/main">
  <connection id="1" name="Connection" type="4" refreshedVersion="3" background="1" saveData="1">
    <webPr sourceData="1" parsePre="1" consecutive="1" xl2000="1" url="http://shs.stox.vn/TopGD.aspx"/>
  </connection>
  <connection id="2" name="Connection1" type="4" refreshedVersion="3" background="1" saveData="1">
    <webPr sourceData="1" parsePre="1" consecutive="1" xl2000="1" url="http://shs.stox.vn/ThongKeThiTruong.aspx" htmlTables="1"/>
  </connection>
  <connection id="3" name="Connection2" type="4" refreshedVersion="3" background="1" saveData="1">
    <webPr sourceData="1" parsePre="1" consecutive="1" xl2000="1" url="http://shs.stox.vn/GDNganh.aspx"/>
  </connection>
  <connection id="4" name="Connection3" type="4" refreshedVersion="3" background="1" saveData="1">
    <webPr sourceData="1" parsePre="1" consecutive="1" xl2000="1" url="http://shs.stox.vn/ChiSoTaiChinh.aspx" htmlTables="1"/>
  </connection>
  <connection id="5" name="Connection4" type="4" refreshedVersion="3" background="1" saveData="1">
    <webPr sourceData="1" parsePre="1" consecutive="1" xl2000="1" url="http://shs.stox.vn/LichSuKien.aspx" htmlTables="1"/>
  </connection>
  <connection id="6" name="Connection5" type="4" refreshedVersion="3" background="1" saveData="1">
    <webPr sourceData="1" parsePre="1" consecutive="1" xl2000="1" url="http://shs.stox.vn/IndexRealTime.aspx" htmlTables="1">
      <tables count="1">
        <s v="MainContent_gvIndexRealTime_Hose"/>
      </tables>
    </webPr>
  </connection>
  <connection id="7" name="Connection6" type="4" refreshedVersion="3" background="1" saveData="1">
    <webPr sourceData="1" parsePre="1" consecutive="1" xl2000="1" url="http://shs.stox.vn/IndexRealTime.aspx" htmlTables="1">
      <tables count="1">
        <s v="MainContent_gvIndexRealTime_HNX"/>
      </tables>
    </webPr>
  </connection>
</connections>
</file>

<file path=xl/sharedStrings.xml><?xml version="1.0" encoding="utf-8"?>
<sst xmlns="http://schemas.openxmlformats.org/spreadsheetml/2006/main" count="3321" uniqueCount="1737">
  <si>
    <t>BẢN TIN THỊ TRƯỜNG</t>
  </si>
  <si>
    <t>Phiên giao dịch ngày:</t>
  </si>
  <si>
    <t>Thống kê thị trường</t>
  </si>
  <si>
    <t>HOSE</t>
  </si>
  <si>
    <t>HNX</t>
  </si>
  <si>
    <t>Index</t>
  </si>
  <si>
    <t>% Thay đổi</t>
  </si>
  <si>
    <t>Giao dịch NĐTNN</t>
  </si>
  <si>
    <t>Tương quan cung cầu</t>
  </si>
  <si>
    <t>Ngành Cấp 1</t>
  </si>
  <si>
    <t>P/E</t>
  </si>
  <si>
    <t>P/B</t>
  </si>
  <si>
    <t>Ngân hàng</t>
  </si>
  <si>
    <t>Tài chính</t>
  </si>
  <si>
    <t>VN - Index</t>
  </si>
  <si>
    <t>HNX - Index</t>
  </si>
  <si>
    <t>Mua</t>
  </si>
  <si>
    <t>%</t>
  </si>
  <si>
    <r>
      <t xml:space="preserve">KLGD </t>
    </r>
    <r>
      <rPr>
        <sz val="8"/>
        <color theme="0" tint="-0.249977111117893"/>
        <rFont val="Arial"/>
        <family val="2"/>
      </rPr>
      <t>(CP)</t>
    </r>
  </si>
  <si>
    <r>
      <t xml:space="preserve">GTGD </t>
    </r>
    <r>
      <rPr>
        <sz val="8"/>
        <color theme="0" tint="-0.249977111117893"/>
        <rFont val="Arial"/>
        <family val="2"/>
      </rPr>
      <t>(tỷ đồng)</t>
    </r>
  </si>
  <si>
    <r>
      <t xml:space="preserve">Tổng cung </t>
    </r>
    <r>
      <rPr>
        <sz val="8"/>
        <color theme="0" tint="-0.249977111117893"/>
        <rFont val="Arial"/>
        <family val="2"/>
      </rPr>
      <t>(CP)</t>
    </r>
  </si>
  <si>
    <r>
      <t xml:space="preserve">Tổng cầu </t>
    </r>
    <r>
      <rPr>
        <sz val="8"/>
        <color theme="0" tint="-0.249977111117893"/>
        <rFont val="Arial"/>
        <family val="2"/>
      </rPr>
      <t>(CP)</t>
    </r>
  </si>
  <si>
    <r>
      <t xml:space="preserve">KL bán </t>
    </r>
    <r>
      <rPr>
        <sz val="8"/>
        <color theme="0" tint="-0.249977111117893"/>
        <rFont val="Arial"/>
        <family val="2"/>
      </rPr>
      <t>(CP)</t>
    </r>
  </si>
  <si>
    <r>
      <t xml:space="preserve">KL mua </t>
    </r>
    <r>
      <rPr>
        <sz val="8"/>
        <color theme="0" tint="-0.249977111117893"/>
        <rFont val="Arial"/>
        <family val="2"/>
      </rPr>
      <t>(CP)</t>
    </r>
  </si>
  <si>
    <r>
      <t xml:space="preserve">GTmua </t>
    </r>
    <r>
      <rPr>
        <sz val="8"/>
        <color theme="0" tint="-0.249977111117893"/>
        <rFont val="Arial"/>
        <family val="2"/>
      </rPr>
      <t>(tỷ đồng)</t>
    </r>
  </si>
  <si>
    <r>
      <t xml:space="preserve">GT bán </t>
    </r>
    <r>
      <rPr>
        <sz val="8"/>
        <color theme="0" tint="-0.249977111117893"/>
        <rFont val="Arial"/>
        <family val="2"/>
      </rPr>
      <t>(tỷ đồng)</t>
    </r>
  </si>
  <si>
    <r>
      <t xml:space="preserve">GT ròng </t>
    </r>
    <r>
      <rPr>
        <sz val="8"/>
        <color theme="0" tint="-0.249977111117893"/>
        <rFont val="Arial"/>
        <family val="2"/>
      </rPr>
      <t>(tỷ đồng)</t>
    </r>
  </si>
  <si>
    <t>Diễn biến thị trường:</t>
  </si>
  <si>
    <t>PHÂN TÍCH KỸ THUẬT</t>
  </si>
  <si>
    <t>VN-INDEX</t>
  </si>
  <si>
    <t>HNX-INDEX</t>
  </si>
  <si>
    <t>THỐNG KÊ GIAO DỊCH</t>
  </si>
  <si>
    <t xml:space="preserve">      KLGD và VN-Index trong phiên</t>
  </si>
  <si>
    <t xml:space="preserve">      Biến động giá phân theo nhóm Ngành</t>
  </si>
  <si>
    <t xml:space="preserve">      Giá trị giao dịch phân theo nhóm Ngành</t>
  </si>
  <si>
    <t xml:space="preserve">      Giá trị giao dịch theo nhóm vốn hóa</t>
  </si>
  <si>
    <t>THỐNG KÊ GIAO DICH</t>
  </si>
  <si>
    <t>TT</t>
  </si>
  <si>
    <t>Mã</t>
  </si>
  <si>
    <t>Mã CK</t>
  </si>
  <si>
    <t xml:space="preserve">    Top 5 CP NĐT nước ngoài mua và bán nhiều nhất</t>
  </si>
  <si>
    <t xml:space="preserve">    Top 5 CP có KLGD lớn nhất trong ngày</t>
  </si>
  <si>
    <t>Giá TC (*)</t>
  </si>
  <si>
    <t>Giá đóng</t>
  </si>
  <si>
    <t>KLGD</t>
  </si>
  <si>
    <t xml:space="preserve">    Top 5 CP tăng giá nhiều nhất trong ngày</t>
  </si>
  <si>
    <t xml:space="preserve">    Top 5 CP giảm giá nhiều nhất trong ngày</t>
  </si>
  <si>
    <t>(*) Giá điều chỉnh</t>
  </si>
  <si>
    <t>CHỈ SỐ TÀI CHÍNH</t>
  </si>
  <si>
    <t>ROE</t>
  </si>
  <si>
    <t>EPS</t>
  </si>
  <si>
    <t>PE</t>
  </si>
  <si>
    <t>PB</t>
  </si>
  <si>
    <t>+/-%</t>
  </si>
  <si>
    <t>Trang 1</t>
  </si>
  <si>
    <t>%GTGD</t>
  </si>
  <si>
    <t>Trang 3</t>
  </si>
  <si>
    <t>Trang 5</t>
  </si>
  <si>
    <t>Trang 6</t>
  </si>
  <si>
    <t>REE</t>
  </si>
  <si>
    <t>STB</t>
  </si>
  <si>
    <t>NVT</t>
  </si>
  <si>
    <t>VSH</t>
  </si>
  <si>
    <t>GAS</t>
  </si>
  <si>
    <t>PET</t>
  </si>
  <si>
    <t>HSG</t>
  </si>
  <si>
    <t>VCB</t>
  </si>
  <si>
    <t>HBC</t>
  </si>
  <si>
    <t>VIC</t>
  </si>
  <si>
    <t>DBC</t>
  </si>
  <si>
    <t>VND</t>
  </si>
  <si>
    <t>PVS</t>
  </si>
  <si>
    <t>KLS</t>
  </si>
  <si>
    <t>PVX</t>
  </si>
  <si>
    <t>OCH</t>
  </si>
  <si>
    <t>DHL</t>
  </si>
  <si>
    <t>IVS</t>
  </si>
  <si>
    <t>PGS</t>
  </si>
  <si>
    <t>THV</t>
  </si>
  <si>
    <t>ITA</t>
  </si>
  <si>
    <t>SSI</t>
  </si>
  <si>
    <t>OGC</t>
  </si>
  <si>
    <t>SAM</t>
  </si>
  <si>
    <t>SCR</t>
  </si>
  <si>
    <t>TCO</t>
  </si>
  <si>
    <t>GIL</t>
  </si>
  <si>
    <t>SVT</t>
  </si>
  <si>
    <t>VNS</t>
  </si>
  <si>
    <t>+/-</t>
  </si>
  <si>
    <t>VMC</t>
  </si>
  <si>
    <t>VBH</t>
  </si>
  <si>
    <t>WCS</t>
  </si>
  <si>
    <t>LUT</t>
  </si>
  <si>
    <t>THG</t>
  </si>
  <si>
    <t>DXG</t>
  </si>
  <si>
    <t>TNA</t>
  </si>
  <si>
    <t>BXH</t>
  </si>
  <si>
    <t>SDE</t>
  </si>
  <si>
    <t>BST</t>
  </si>
  <si>
    <t>PHS</t>
  </si>
  <si>
    <t>KL đặt mua</t>
  </si>
  <si>
    <t>KL đặt bán</t>
  </si>
  <si>
    <t>Mua - Bán</t>
  </si>
  <si>
    <t xml:space="preserve">Dầu khí </t>
  </si>
  <si>
    <t>Nguyên vật liệu</t>
  </si>
  <si>
    <t>Công nghiệp</t>
  </si>
  <si>
    <t>Hàng Tiêu dùng</t>
  </si>
  <si>
    <t>Dịch vụ Tiêu dùng</t>
  </si>
  <si>
    <t>Viễn thông</t>
  </si>
  <si>
    <t>Tiện ích Cộng đồng</t>
  </si>
  <si>
    <t>Công nghệ Thông tin</t>
  </si>
  <si>
    <t>ACB</t>
  </si>
  <si>
    <t>VHC</t>
  </si>
  <si>
    <t>VNE</t>
  </si>
  <si>
    <t>VNM</t>
  </si>
  <si>
    <t>PVF</t>
  </si>
  <si>
    <t>NBB</t>
  </si>
  <si>
    <t>BVH</t>
  </si>
  <si>
    <t>CTG</t>
  </si>
  <si>
    <t>CSM</t>
  </si>
  <si>
    <t>DIG</t>
  </si>
  <si>
    <t>EIB</t>
  </si>
  <si>
    <t>MSN</t>
  </si>
  <si>
    <t>GDT</t>
  </si>
  <si>
    <t>ASM</t>
  </si>
  <si>
    <t>DAG</t>
  </si>
  <si>
    <t>IJC</t>
  </si>
  <si>
    <t>MBB</t>
  </si>
  <si>
    <t>DLG</t>
  </si>
  <si>
    <t>HTL</t>
  </si>
  <si>
    <t>GTGD</t>
  </si>
  <si>
    <t>MarketCapIndex</t>
  </si>
  <si>
    <t>updateddate</t>
  </si>
  <si>
    <t>Large Cap Index</t>
  </si>
  <si>
    <t>Mid Cap Index</t>
  </si>
  <si>
    <t>Small Cap Index</t>
  </si>
  <si>
    <t>Micro Cap Index</t>
  </si>
  <si>
    <t xml:space="preserve">      KLGD và HNX-Index trong phiên</t>
  </si>
  <si>
    <t>Tăng</t>
  </si>
  <si>
    <t xml:space="preserve">     Top CP có hệ số Beta cao nhất sàn HOSE</t>
  </si>
  <si>
    <t xml:space="preserve">     Top CP có hệ số Beta cao nhất sàn HNX</t>
  </si>
  <si>
    <t>Beta</t>
  </si>
  <si>
    <t>% thay đổi</t>
  </si>
  <si>
    <t xml:space="preserve">Large Cap: Vốn hóa trên 5000 tỷ  </t>
  </si>
  <si>
    <t>Mid Cap: Vốn hóa từ 1000 - 5000 tỷ</t>
  </si>
  <si>
    <t>Small Cap: Vốn hóa từ 500 - 1000 tỷ</t>
  </si>
  <si>
    <t>Micro Cap: Vốn hóa dưới 500 tỷ</t>
  </si>
  <si>
    <t>Nhóm vốn hóa được phân loại bởi StoxPlus:</t>
  </si>
  <si>
    <t>KL mua ròng</t>
  </si>
  <si>
    <t>KL bán ròng</t>
  </si>
  <si>
    <t>KL mua</t>
  </si>
  <si>
    <t>Vốn hóa</t>
  </si>
  <si>
    <t>UpdateDate</t>
  </si>
  <si>
    <t>GiaDongCua</t>
  </si>
  <si>
    <t>TongKLDatMua</t>
  </si>
  <si>
    <t>TongKLDatBan</t>
  </si>
  <si>
    <t>KLNDTNNMUA</t>
  </si>
  <si>
    <t>KLNDTNNBAN</t>
  </si>
  <si>
    <t>GTNDTNNMUA</t>
  </si>
  <si>
    <t>GTNDTNNBAN</t>
  </si>
  <si>
    <t>Ma</t>
  </si>
  <si>
    <t>Ngay</t>
  </si>
  <si>
    <t>VonHoa</t>
  </si>
  <si>
    <t>ROA</t>
  </si>
  <si>
    <t>AAA</t>
  </si>
  <si>
    <t>AAM</t>
  </si>
  <si>
    <t>ABT</t>
  </si>
  <si>
    <t>ACC</t>
  </si>
  <si>
    <t>ACL</t>
  </si>
  <si>
    <t>ADC</t>
  </si>
  <si>
    <t>AGD</t>
  </si>
  <si>
    <t>AGF</t>
  </si>
  <si>
    <t>AGR</t>
  </si>
  <si>
    <t>ALP</t>
  </si>
  <si>
    <t>ALT</t>
  </si>
  <si>
    <t>ALV</t>
  </si>
  <si>
    <t>AMC</t>
  </si>
  <si>
    <t>AME</t>
  </si>
  <si>
    <t>AMV</t>
  </si>
  <si>
    <t>ANV</t>
  </si>
  <si>
    <t>APC</t>
  </si>
  <si>
    <t>APG</t>
  </si>
  <si>
    <t>API</t>
  </si>
  <si>
    <t>APP</t>
  </si>
  <si>
    <t>APS</t>
  </si>
  <si>
    <t>ARM</t>
  </si>
  <si>
    <t>ASA</t>
  </si>
  <si>
    <t>ASP</t>
  </si>
  <si>
    <t>ATA</t>
  </si>
  <si>
    <t>AVF</t>
  </si>
  <si>
    <t>AVS</t>
  </si>
  <si>
    <t>B82</t>
  </si>
  <si>
    <t>BBC</t>
  </si>
  <si>
    <t>BBS</t>
  </si>
  <si>
    <t>BCC</t>
  </si>
  <si>
    <t>BCE</t>
  </si>
  <si>
    <t>BCI</t>
  </si>
  <si>
    <t>BDB</t>
  </si>
  <si>
    <t>BED</t>
  </si>
  <si>
    <t>BGM</t>
  </si>
  <si>
    <t>BHC</t>
  </si>
  <si>
    <t>BHS</t>
  </si>
  <si>
    <t>BHT</t>
  </si>
  <si>
    <t>BHV</t>
  </si>
  <si>
    <t>BIC</t>
  </si>
  <si>
    <t>BKC</t>
  </si>
  <si>
    <t>BLF</t>
  </si>
  <si>
    <t>BMC</t>
  </si>
  <si>
    <t>BMI</t>
  </si>
  <si>
    <t>BMP</t>
  </si>
  <si>
    <t>BPC</t>
  </si>
  <si>
    <t>BRC</t>
  </si>
  <si>
    <t>BSC</t>
  </si>
  <si>
    <t>BSI</t>
  </si>
  <si>
    <t>BT6</t>
  </si>
  <si>
    <t>BTH</t>
  </si>
  <si>
    <t>BTP</t>
  </si>
  <si>
    <t>BTS</t>
  </si>
  <si>
    <t>BTT</t>
  </si>
  <si>
    <t>BVG</t>
  </si>
  <si>
    <t>BVS</t>
  </si>
  <si>
    <t>C21</t>
  </si>
  <si>
    <t>C47</t>
  </si>
  <si>
    <t>C92</t>
  </si>
  <si>
    <t>CAN</t>
  </si>
  <si>
    <t>CAP</t>
  </si>
  <si>
    <t>CCI</t>
  </si>
  <si>
    <t>CCL</t>
  </si>
  <si>
    <t>CCM</t>
  </si>
  <si>
    <t>CDC</t>
  </si>
  <si>
    <t>CIC</t>
  </si>
  <si>
    <t>CID</t>
  </si>
  <si>
    <t>CIG</t>
  </si>
  <si>
    <t>CII</t>
  </si>
  <si>
    <t>CJC</t>
  </si>
  <si>
    <t>CKV</t>
  </si>
  <si>
    <t>CLC</t>
  </si>
  <si>
    <t>CLG</t>
  </si>
  <si>
    <t>CLW</t>
  </si>
  <si>
    <t>CMC</t>
  </si>
  <si>
    <t>CMG</t>
  </si>
  <si>
    <t>CMI</t>
  </si>
  <si>
    <t>CMS</t>
  </si>
  <si>
    <t>CMT</t>
  </si>
  <si>
    <t>CMV</t>
  </si>
  <si>
    <t>CMX</t>
  </si>
  <si>
    <t>CNG</t>
  </si>
  <si>
    <t>CNT</t>
  </si>
  <si>
    <t>COM</t>
  </si>
  <si>
    <t>CPC</t>
  </si>
  <si>
    <t>CSC</t>
  </si>
  <si>
    <t>CT6</t>
  </si>
  <si>
    <t>CTA</t>
  </si>
  <si>
    <t>CTB</t>
  </si>
  <si>
    <t>CTC</t>
  </si>
  <si>
    <t>CTD</t>
  </si>
  <si>
    <t>CTI</t>
  </si>
  <si>
    <t>CTM</t>
  </si>
  <si>
    <t>CTN</t>
  </si>
  <si>
    <t>CTS</t>
  </si>
  <si>
    <t>CTV</t>
  </si>
  <si>
    <t>CTX</t>
  </si>
  <si>
    <t>CVN</t>
  </si>
  <si>
    <t>CVT</t>
  </si>
  <si>
    <t>CX8</t>
  </si>
  <si>
    <t>CYC</t>
  </si>
  <si>
    <t>D11</t>
  </si>
  <si>
    <t>D2D</t>
  </si>
  <si>
    <t>DAC</t>
  </si>
  <si>
    <t>DAD</t>
  </si>
  <si>
    <t>DAE</t>
  </si>
  <si>
    <t>DBT</t>
  </si>
  <si>
    <t>DC2</t>
  </si>
  <si>
    <t>DC4</t>
  </si>
  <si>
    <t>DCL</t>
  </si>
  <si>
    <t>DCS</t>
  </si>
  <si>
    <t>DCT</t>
  </si>
  <si>
    <t>DHA</t>
  </si>
  <si>
    <t>DHC</t>
  </si>
  <si>
    <t>DHG</t>
  </si>
  <si>
    <t>DHI</t>
  </si>
  <si>
    <t>DHT</t>
  </si>
  <si>
    <t>DIC</t>
  </si>
  <si>
    <t>DID</t>
  </si>
  <si>
    <t>DIH</t>
  </si>
  <si>
    <t>DL1</t>
  </si>
  <si>
    <t>DLR</t>
  </si>
  <si>
    <t>DMC</t>
  </si>
  <si>
    <t>DNC</t>
  </si>
  <si>
    <t>DNM</t>
  </si>
  <si>
    <t>DNP</t>
  </si>
  <si>
    <t>DNY</t>
  </si>
  <si>
    <t>DPC</t>
  </si>
  <si>
    <t>DPM</t>
  </si>
  <si>
    <t>DPR</t>
  </si>
  <si>
    <t>DQC</t>
  </si>
  <si>
    <t>DRC</t>
  </si>
  <si>
    <t>DRH</t>
  </si>
  <si>
    <t>DRL</t>
  </si>
  <si>
    <t>DSN</t>
  </si>
  <si>
    <t>DST</t>
  </si>
  <si>
    <t>DTA</t>
  </si>
  <si>
    <t>DTL</t>
  </si>
  <si>
    <t>DTT</t>
  </si>
  <si>
    <t>DVP</t>
  </si>
  <si>
    <t>DXP</t>
  </si>
  <si>
    <t>DXV</t>
  </si>
  <si>
    <t>DZM</t>
  </si>
  <si>
    <t>EBS</t>
  </si>
  <si>
    <t>ECI</t>
  </si>
  <si>
    <t>EFI</t>
  </si>
  <si>
    <t>EID</t>
  </si>
  <si>
    <t>ELC</t>
  </si>
  <si>
    <t>EVE</t>
  </si>
  <si>
    <t>FBT</t>
  </si>
  <si>
    <t>FDC</t>
  </si>
  <si>
    <t>FDG</t>
  </si>
  <si>
    <t>FDT</t>
  </si>
  <si>
    <t>FLC</t>
  </si>
  <si>
    <t>FMC</t>
  </si>
  <si>
    <t>FPT</t>
  </si>
  <si>
    <t>GBS</t>
  </si>
  <si>
    <t>GFC</t>
  </si>
  <si>
    <t>GGG</t>
  </si>
  <si>
    <t>GLT</t>
  </si>
  <si>
    <t>GMC</t>
  </si>
  <si>
    <t>GMD</t>
  </si>
  <si>
    <t>GMX</t>
  </si>
  <si>
    <t>GSP</t>
  </si>
  <si>
    <t>GTA</t>
  </si>
  <si>
    <t>GTT</t>
  </si>
  <si>
    <t>HAD</t>
  </si>
  <si>
    <t>HAG</t>
  </si>
  <si>
    <t>HAI</t>
  </si>
  <si>
    <t>HAP</t>
  </si>
  <si>
    <t>HAS</t>
  </si>
  <si>
    <t>HAT</t>
  </si>
  <si>
    <t>HAX</t>
  </si>
  <si>
    <t>HBD</t>
  </si>
  <si>
    <t>HBE</t>
  </si>
  <si>
    <t>HBS</t>
  </si>
  <si>
    <t>HCC</t>
  </si>
  <si>
    <t>HCM</t>
  </si>
  <si>
    <t>HCT</t>
  </si>
  <si>
    <t>HDA</t>
  </si>
  <si>
    <t>HDC</t>
  </si>
  <si>
    <t>HDG</t>
  </si>
  <si>
    <t>HDO</t>
  </si>
  <si>
    <t>HEV</t>
  </si>
  <si>
    <t>HGM</t>
  </si>
  <si>
    <t>HHC</t>
  </si>
  <si>
    <t>HHG</t>
  </si>
  <si>
    <t>HHL</t>
  </si>
  <si>
    <t>HHS</t>
  </si>
  <si>
    <t>HJS</t>
  </si>
  <si>
    <t>HLA</t>
  </si>
  <si>
    <t>HLC</t>
  </si>
  <si>
    <t>HLG</t>
  </si>
  <si>
    <t>HLY</t>
  </si>
  <si>
    <t>HMC</t>
  </si>
  <si>
    <t>HMH</t>
  </si>
  <si>
    <t>HNM</t>
  </si>
  <si>
    <t>HOM</t>
  </si>
  <si>
    <t>HOT</t>
  </si>
  <si>
    <t>HPB</t>
  </si>
  <si>
    <t>HPC</t>
  </si>
  <si>
    <t>HPG</t>
  </si>
  <si>
    <t>HPS</t>
  </si>
  <si>
    <t>HQC</t>
  </si>
  <si>
    <t>HRC</t>
  </si>
  <si>
    <t>HSI</t>
  </si>
  <si>
    <t>HST</t>
  </si>
  <si>
    <t>HT1</t>
  </si>
  <si>
    <t>HTB</t>
  </si>
  <si>
    <t>HTC</t>
  </si>
  <si>
    <t>HTI</t>
  </si>
  <si>
    <t>HTP</t>
  </si>
  <si>
    <t>HTV</t>
  </si>
  <si>
    <t>HU1</t>
  </si>
  <si>
    <t>HU3</t>
  </si>
  <si>
    <t>HUT</t>
  </si>
  <si>
    <t>HVG</t>
  </si>
  <si>
    <t>HVT</t>
  </si>
  <si>
    <t>HVX</t>
  </si>
  <si>
    <t>ICF</t>
  </si>
  <si>
    <t>ICG</t>
  </si>
  <si>
    <t>IDI</t>
  </si>
  <si>
    <t>IDJ</t>
  </si>
  <si>
    <t>IDV</t>
  </si>
  <si>
    <t>ILC</t>
  </si>
  <si>
    <t>IMP</t>
  </si>
  <si>
    <t>INC</t>
  </si>
  <si>
    <t>INN</t>
  </si>
  <si>
    <t>ITC</t>
  </si>
  <si>
    <t>ITD</t>
  </si>
  <si>
    <t>JVC</t>
  </si>
  <si>
    <t>KAC</t>
  </si>
  <si>
    <t>KBC</t>
  </si>
  <si>
    <t>KBT</t>
  </si>
  <si>
    <t>KDC</t>
  </si>
  <si>
    <t>KDH</t>
  </si>
  <si>
    <t>KHA</t>
  </si>
  <si>
    <t>KHB</t>
  </si>
  <si>
    <t>KHL</t>
  </si>
  <si>
    <t>KHP</t>
  </si>
  <si>
    <t>KKC</t>
  </si>
  <si>
    <t>KMR</t>
  </si>
  <si>
    <t>KMT</t>
  </si>
  <si>
    <t>KSA</t>
  </si>
  <si>
    <t>KSB</t>
  </si>
  <si>
    <t>KSD</t>
  </si>
  <si>
    <t>KSH</t>
  </si>
  <si>
    <t>KSS</t>
  </si>
  <si>
    <t>KST</t>
  </si>
  <si>
    <t>KTB</t>
  </si>
  <si>
    <t>KTS</t>
  </si>
  <si>
    <t>KTT</t>
  </si>
  <si>
    <t>L10</t>
  </si>
  <si>
    <t>L14</t>
  </si>
  <si>
    <t>L18</t>
  </si>
  <si>
    <t>L35</t>
  </si>
  <si>
    <t>L43</t>
  </si>
  <si>
    <t>L44</t>
  </si>
  <si>
    <t>L61</t>
  </si>
  <si>
    <t>L62</t>
  </si>
  <si>
    <t>LAF</t>
  </si>
  <si>
    <t>LAS</t>
  </si>
  <si>
    <t>LBE</t>
  </si>
  <si>
    <t>LBM</t>
  </si>
  <si>
    <t>LCD</t>
  </si>
  <si>
    <t>LCG</t>
  </si>
  <si>
    <t>LCM</t>
  </si>
  <si>
    <t>LCS</t>
  </si>
  <si>
    <t>LDP</t>
  </si>
  <si>
    <t>LGC</t>
  </si>
  <si>
    <t>LGL</t>
  </si>
  <si>
    <t>LHC</t>
  </si>
  <si>
    <t>LHG</t>
  </si>
  <si>
    <t>LIG</t>
  </si>
  <si>
    <t>LIX</t>
  </si>
  <si>
    <t>LM3</t>
  </si>
  <si>
    <t>LM7</t>
  </si>
  <si>
    <t>LM8</t>
  </si>
  <si>
    <t>LO5</t>
  </si>
  <si>
    <t>LSS</t>
  </si>
  <si>
    <t>LTC</t>
  </si>
  <si>
    <t>MAC</t>
  </si>
  <si>
    <t>MAX</t>
  </si>
  <si>
    <t>MCC</t>
  </si>
  <si>
    <t>MCF</t>
  </si>
  <si>
    <t>MCG</t>
  </si>
  <si>
    <t>MCL</t>
  </si>
  <si>
    <t>MCO</t>
  </si>
  <si>
    <t>MCP</t>
  </si>
  <si>
    <t>MDC</t>
  </si>
  <si>
    <t>MDG</t>
  </si>
  <si>
    <t>MEC</t>
  </si>
  <si>
    <t>MHC</t>
  </si>
  <si>
    <t>MHL</t>
  </si>
  <si>
    <t>MIC</t>
  </si>
  <si>
    <t>MIH</t>
  </si>
  <si>
    <t>MIM</t>
  </si>
  <si>
    <t>MKV</t>
  </si>
  <si>
    <t>MMC</t>
  </si>
  <si>
    <t>MNC</t>
  </si>
  <si>
    <t>MPC</t>
  </si>
  <si>
    <t>MTG</t>
  </si>
  <si>
    <t>NAG</t>
  </si>
  <si>
    <t>NAV</t>
  </si>
  <si>
    <t>NBC</t>
  </si>
  <si>
    <t>NBP</t>
  </si>
  <si>
    <t>NDN</t>
  </si>
  <si>
    <t>NET</t>
  </si>
  <si>
    <t>NGC</t>
  </si>
  <si>
    <t>NHA</t>
  </si>
  <si>
    <t>NHC</t>
  </si>
  <si>
    <t>NHS</t>
  </si>
  <si>
    <t>NHW</t>
  </si>
  <si>
    <t>NIS</t>
  </si>
  <si>
    <t>NKG</t>
  </si>
  <si>
    <t>NLC</t>
  </si>
  <si>
    <t>NNC</t>
  </si>
  <si>
    <t>NPS</t>
  </si>
  <si>
    <t>NSC</t>
  </si>
  <si>
    <t>NSN</t>
  </si>
  <si>
    <t>NST</t>
  </si>
  <si>
    <t>NTB</t>
  </si>
  <si>
    <t>NTL</t>
  </si>
  <si>
    <t>NTP</t>
  </si>
  <si>
    <t>NVB</t>
  </si>
  <si>
    <t>NVC</t>
  </si>
  <si>
    <t>NVN</t>
  </si>
  <si>
    <t>ONE</t>
  </si>
  <si>
    <t>OPC</t>
  </si>
  <si>
    <t>ORS</t>
  </si>
  <si>
    <t>PAC</t>
  </si>
  <si>
    <t>PAN</t>
  </si>
  <si>
    <t>PCG</t>
  </si>
  <si>
    <t>PCT</t>
  </si>
  <si>
    <t>PDC</t>
  </si>
  <si>
    <t>PDN</t>
  </si>
  <si>
    <t>PDR</t>
  </si>
  <si>
    <t>PFL</t>
  </si>
  <si>
    <t>PGC</t>
  </si>
  <si>
    <t>PGD</t>
  </si>
  <si>
    <t>PGI</t>
  </si>
  <si>
    <t>PGT</t>
  </si>
  <si>
    <t>PHC</t>
  </si>
  <si>
    <t>PHH</t>
  </si>
  <si>
    <t>PHR</t>
  </si>
  <si>
    <t>PIT</t>
  </si>
  <si>
    <t>PIV</t>
  </si>
  <si>
    <t>PJC</t>
  </si>
  <si>
    <t>PJT</t>
  </si>
  <si>
    <t>PLC</t>
  </si>
  <si>
    <t>PMC</t>
  </si>
  <si>
    <t>PMS</t>
  </si>
  <si>
    <t>PNC</t>
  </si>
  <si>
    <t>PNJ</t>
  </si>
  <si>
    <t>POM</t>
  </si>
  <si>
    <t>POT</t>
  </si>
  <si>
    <t>PPC</t>
  </si>
  <si>
    <t>PPE</t>
  </si>
  <si>
    <t>PPG</t>
  </si>
  <si>
    <t>PPI</t>
  </si>
  <si>
    <t>PPP</t>
  </si>
  <si>
    <t>PPS</t>
  </si>
  <si>
    <t>PRC</t>
  </si>
  <si>
    <t>PSC</t>
  </si>
  <si>
    <t>PSG</t>
  </si>
  <si>
    <t>PSI</t>
  </si>
  <si>
    <t>PTB</t>
  </si>
  <si>
    <t>PTC</t>
  </si>
  <si>
    <t>PTI</t>
  </si>
  <si>
    <t>PTL</t>
  </si>
  <si>
    <t>PTM</t>
  </si>
  <si>
    <t>PTS</t>
  </si>
  <si>
    <t>PV2</t>
  </si>
  <si>
    <t>PVA</t>
  </si>
  <si>
    <t>PVC</t>
  </si>
  <si>
    <t>PVD</t>
  </si>
  <si>
    <t>PVE</t>
  </si>
  <si>
    <t>PVG</t>
  </si>
  <si>
    <t>PVI</t>
  </si>
  <si>
    <t>PVL</t>
  </si>
  <si>
    <t>PVR</t>
  </si>
  <si>
    <t>PVT</t>
  </si>
  <si>
    <t>PVV</t>
  </si>
  <si>
    <t>PXA</t>
  </si>
  <si>
    <t>PXI</t>
  </si>
  <si>
    <t>PXL</t>
  </si>
  <si>
    <t>PXM</t>
  </si>
  <si>
    <t>PXS</t>
  </si>
  <si>
    <t>PXT</t>
  </si>
  <si>
    <t>QCC</t>
  </si>
  <si>
    <t>QCG</t>
  </si>
  <si>
    <t>QHD</t>
  </si>
  <si>
    <t>QNC</t>
  </si>
  <si>
    <t>QST</t>
  </si>
  <si>
    <t>QTC</t>
  </si>
  <si>
    <t>RAL</t>
  </si>
  <si>
    <t>RCL</t>
  </si>
  <si>
    <t>RDP</t>
  </si>
  <si>
    <t>RHC</t>
  </si>
  <si>
    <t>RIC</t>
  </si>
  <si>
    <t>S12</t>
  </si>
  <si>
    <t>S55</t>
  </si>
  <si>
    <t>S74</t>
  </si>
  <si>
    <t>S91</t>
  </si>
  <si>
    <t>S96</t>
  </si>
  <si>
    <t>S99</t>
  </si>
  <si>
    <t>SAF</t>
  </si>
  <si>
    <t>SAP</t>
  </si>
  <si>
    <t>SAV</t>
  </si>
  <si>
    <t>SBA</t>
  </si>
  <si>
    <t>SBC</t>
  </si>
  <si>
    <t>SBT</t>
  </si>
  <si>
    <t>SC5</t>
  </si>
  <si>
    <t>SCD</t>
  </si>
  <si>
    <t>SCJ</t>
  </si>
  <si>
    <t>SCL</t>
  </si>
  <si>
    <t>SD1</t>
  </si>
  <si>
    <t>SD2</t>
  </si>
  <si>
    <t>SD4</t>
  </si>
  <si>
    <t>SD5</t>
  </si>
  <si>
    <t>SD6</t>
  </si>
  <si>
    <t>SD7</t>
  </si>
  <si>
    <t>SD9</t>
  </si>
  <si>
    <t>SDA</t>
  </si>
  <si>
    <t>SDB</t>
  </si>
  <si>
    <t>SDC</t>
  </si>
  <si>
    <t>SDD</t>
  </si>
  <si>
    <t>SDG</t>
  </si>
  <si>
    <t>SDH</t>
  </si>
  <si>
    <t>SDN</t>
  </si>
  <si>
    <t>SDP</t>
  </si>
  <si>
    <t>SDT</t>
  </si>
  <si>
    <t>SDU</t>
  </si>
  <si>
    <t>SDY</t>
  </si>
  <si>
    <t>SEB</t>
  </si>
  <si>
    <t>SEC</t>
  </si>
  <si>
    <t>SED</t>
  </si>
  <si>
    <t>SEL</t>
  </si>
  <si>
    <t>SFC</t>
  </si>
  <si>
    <t>SFI</t>
  </si>
  <si>
    <t>SFN</t>
  </si>
  <si>
    <t>SGC</t>
  </si>
  <si>
    <t>SGD</t>
  </si>
  <si>
    <t>SGH</t>
  </si>
  <si>
    <t>SGT</t>
  </si>
  <si>
    <t>SHB</t>
  </si>
  <si>
    <t>SHI</t>
  </si>
  <si>
    <t>SHN</t>
  </si>
  <si>
    <t>SHS</t>
  </si>
  <si>
    <t>SIC</t>
  </si>
  <si>
    <t>SJ1</t>
  </si>
  <si>
    <t>SJC</t>
  </si>
  <si>
    <t>SJD</t>
  </si>
  <si>
    <t>SJE</t>
  </si>
  <si>
    <t>SJM</t>
  </si>
  <si>
    <t>SJS</t>
  </si>
  <si>
    <t>SKS</t>
  </si>
  <si>
    <t>SMA</t>
  </si>
  <si>
    <t>SMC</t>
  </si>
  <si>
    <t>SMT</t>
  </si>
  <si>
    <t>SNG</t>
  </si>
  <si>
    <t>SPM</t>
  </si>
  <si>
    <t>SPP</t>
  </si>
  <si>
    <t>SQC</t>
  </si>
  <si>
    <t>SRA</t>
  </si>
  <si>
    <t>SRB</t>
  </si>
  <si>
    <t>SRC</t>
  </si>
  <si>
    <t>SRF</t>
  </si>
  <si>
    <t>SSC</t>
  </si>
  <si>
    <t>SSG</t>
  </si>
  <si>
    <t>SSM</t>
  </si>
  <si>
    <t>ST8</t>
  </si>
  <si>
    <t>STC</t>
  </si>
  <si>
    <t>STG</t>
  </si>
  <si>
    <t>STL</t>
  </si>
  <si>
    <t>STP</t>
  </si>
  <si>
    <t>STT</t>
  </si>
  <si>
    <t>SVC</t>
  </si>
  <si>
    <t>SVI</t>
  </si>
  <si>
    <t>SVN</t>
  </si>
  <si>
    <t>SZL</t>
  </si>
  <si>
    <t>TAC</t>
  </si>
  <si>
    <t>TAG</t>
  </si>
  <si>
    <t>TAS</t>
  </si>
  <si>
    <t>TBC</t>
  </si>
  <si>
    <t>TBX</t>
  </si>
  <si>
    <t>TC6</t>
  </si>
  <si>
    <t>TCL</t>
  </si>
  <si>
    <t>TCM</t>
  </si>
  <si>
    <t>TCR</t>
  </si>
  <si>
    <t>TCS</t>
  </si>
  <si>
    <t>TCT</t>
  </si>
  <si>
    <t>TDC</t>
  </si>
  <si>
    <t>TDH</t>
  </si>
  <si>
    <t>TDN</t>
  </si>
  <si>
    <t>TDW</t>
  </si>
  <si>
    <t>TET</t>
  </si>
  <si>
    <t>TH1</t>
  </si>
  <si>
    <t>THB</t>
  </si>
  <si>
    <t>THT</t>
  </si>
  <si>
    <t>TIC</t>
  </si>
  <si>
    <t>TIE</t>
  </si>
  <si>
    <t>TIG</t>
  </si>
  <si>
    <t>TIX</t>
  </si>
  <si>
    <t>TJC</t>
  </si>
  <si>
    <t>TKC</t>
  </si>
  <si>
    <t>TKU</t>
  </si>
  <si>
    <t>TLG</t>
  </si>
  <si>
    <t>TLH</t>
  </si>
  <si>
    <t>TMC</t>
  </si>
  <si>
    <t>TMP</t>
  </si>
  <si>
    <t>TMS</t>
  </si>
  <si>
    <t>TMT</t>
  </si>
  <si>
    <t>TMX</t>
  </si>
  <si>
    <t>TNC</t>
  </si>
  <si>
    <t>TNG</t>
  </si>
  <si>
    <t>TNT</t>
  </si>
  <si>
    <t>TPC</t>
  </si>
  <si>
    <t>TPH</t>
  </si>
  <si>
    <t>TPP</t>
  </si>
  <si>
    <t>TRA</t>
  </si>
  <si>
    <t>TRC</t>
  </si>
  <si>
    <t>TS4</t>
  </si>
  <si>
    <t>TSB</t>
  </si>
  <si>
    <t>TSC</t>
  </si>
  <si>
    <t>TSM</t>
  </si>
  <si>
    <t>TST</t>
  </si>
  <si>
    <t>TTC</t>
  </si>
  <si>
    <t>TTF</t>
  </si>
  <si>
    <t>TTP</t>
  </si>
  <si>
    <t>TV1</t>
  </si>
  <si>
    <t>TV2</t>
  </si>
  <si>
    <t>TV3</t>
  </si>
  <si>
    <t>TV4</t>
  </si>
  <si>
    <t>TVD</t>
  </si>
  <si>
    <t>TXM</t>
  </si>
  <si>
    <t>TYA</t>
  </si>
  <si>
    <t>UDC</t>
  </si>
  <si>
    <t>UIC</t>
  </si>
  <si>
    <t>UNI</t>
  </si>
  <si>
    <t>V12</t>
  </si>
  <si>
    <t>V15</t>
  </si>
  <si>
    <t>V21</t>
  </si>
  <si>
    <t>VAT</t>
  </si>
  <si>
    <t>VBC</t>
  </si>
  <si>
    <t>VC1</t>
  </si>
  <si>
    <t>VC2</t>
  </si>
  <si>
    <t>VC3</t>
  </si>
  <si>
    <t>VC5</t>
  </si>
  <si>
    <t>VC6</t>
  </si>
  <si>
    <t>VC7</t>
  </si>
  <si>
    <t>VC9</t>
  </si>
  <si>
    <t>VCC</t>
  </si>
  <si>
    <t>VCF</t>
  </si>
  <si>
    <t>VCG</t>
  </si>
  <si>
    <t>VCM</t>
  </si>
  <si>
    <t>VCR</t>
  </si>
  <si>
    <t>VCS</t>
  </si>
  <si>
    <t>VCV</t>
  </si>
  <si>
    <t>VDL</t>
  </si>
  <si>
    <t>VDS</t>
  </si>
  <si>
    <t>VE1</t>
  </si>
  <si>
    <t>VE2</t>
  </si>
  <si>
    <t>VE3</t>
  </si>
  <si>
    <t>VE9</t>
  </si>
  <si>
    <t>VFG</t>
  </si>
  <si>
    <t>VFR</t>
  </si>
  <si>
    <t>VGP</t>
  </si>
  <si>
    <t>VGS</t>
  </si>
  <si>
    <t>VHG</t>
  </si>
  <si>
    <t>VHH</t>
  </si>
  <si>
    <t>VHL</t>
  </si>
  <si>
    <t>VID</t>
  </si>
  <si>
    <t>VIE</t>
  </si>
  <si>
    <t>VIG</t>
  </si>
  <si>
    <t>VIP</t>
  </si>
  <si>
    <t>VIS</t>
  </si>
  <si>
    <t>VIT</t>
  </si>
  <si>
    <t>VIX</t>
  </si>
  <si>
    <t>VKC</t>
  </si>
  <si>
    <t>VLA</t>
  </si>
  <si>
    <t>VLF</t>
  </si>
  <si>
    <t>VMD</t>
  </si>
  <si>
    <t>VNA</t>
  </si>
  <si>
    <t>VNC</t>
  </si>
  <si>
    <t>VNF</t>
  </si>
  <si>
    <t>VNG</t>
  </si>
  <si>
    <t>VNH</t>
  </si>
  <si>
    <t>VNI</t>
  </si>
  <si>
    <t>VNL</t>
  </si>
  <si>
    <t>VNR</t>
  </si>
  <si>
    <t>VNT</t>
  </si>
  <si>
    <t>VOS</t>
  </si>
  <si>
    <t>VPC</t>
  </si>
  <si>
    <t>VPH</t>
  </si>
  <si>
    <t>VPK</t>
  </si>
  <si>
    <t>VRC</t>
  </si>
  <si>
    <t>VSC</t>
  </si>
  <si>
    <t>VSI</t>
  </si>
  <si>
    <t>VST</t>
  </si>
  <si>
    <t>VTB</t>
  </si>
  <si>
    <t>VTC</t>
  </si>
  <si>
    <t>VTF</t>
  </si>
  <si>
    <t>VTL</t>
  </si>
  <si>
    <t>VTO</t>
  </si>
  <si>
    <t>VTS</t>
  </si>
  <si>
    <t>VTV</t>
  </si>
  <si>
    <t>VXB</t>
  </si>
  <si>
    <t>WSS</t>
  </si>
  <si>
    <t>XMC</t>
  </si>
  <si>
    <t>YBC</t>
  </si>
  <si>
    <t>Top 10 Beta của HOSE, và Top 10 Beta của HN</t>
  </si>
  <si>
    <t>ticker</t>
  </si>
  <si>
    <t>f5_15</t>
  </si>
  <si>
    <t>updatedate</t>
  </si>
  <si>
    <t>exchangeid</t>
  </si>
  <si>
    <t>Top 10 GD Ngày- HOSE</t>
  </si>
  <si>
    <t>Top 5 NĐTNN</t>
  </si>
  <si>
    <t>Ticker</t>
  </si>
  <si>
    <t>KLBanRong</t>
  </si>
  <si>
    <t>KLMuaRong</t>
  </si>
  <si>
    <t>Top 5 KLGD</t>
  </si>
  <si>
    <t>GiaTC</t>
  </si>
  <si>
    <t>GiaDC</t>
  </si>
  <si>
    <t>Top 5 tăng giá</t>
  </si>
  <si>
    <t>TDG</t>
  </si>
  <si>
    <t>PhanTramTDG</t>
  </si>
  <si>
    <t>DHM</t>
  </si>
  <si>
    <t>Top 5 giảm giá</t>
  </si>
  <si>
    <t>Top 5 vốn hóa</t>
  </si>
  <si>
    <t>Top 10 GD Ngày- HNX</t>
  </si>
  <si>
    <t>Top GD Tuần - HOSE</t>
  </si>
  <si>
    <t>Top GD Tuần - HNX</t>
  </si>
  <si>
    <t>Giá dịch ngành + vốn hóa</t>
  </si>
  <si>
    <t>Nganh</t>
  </si>
  <si>
    <t>Dầu khí</t>
  </si>
  <si>
    <t>Dược phẩm và Y tế</t>
  </si>
  <si>
    <t>Von hóa 1</t>
  </si>
  <si>
    <t>Von hóa 2</t>
  </si>
  <si>
    <t>Von hóa 3</t>
  </si>
  <si>
    <t>Von hóa 4</t>
  </si>
  <si>
    <t>Giá trị giao dịch ngành tuần</t>
  </si>
  <si>
    <t>Chuỗi PE</t>
  </si>
  <si>
    <t>name</t>
  </si>
  <si>
    <t>EventName</t>
  </si>
  <si>
    <t>Note</t>
  </si>
  <si>
    <t>NgayThongBao</t>
  </si>
  <si>
    <t>NgayThucHien</t>
  </si>
  <si>
    <t>NgayDKCC</t>
  </si>
  <si>
    <t>NgayGDKHQ</t>
  </si>
  <si>
    <t>Trả cổ tức bằng tiền mặt</t>
  </si>
  <si>
    <t>industryid</t>
  </si>
  <si>
    <t>marketcapindex</t>
  </si>
  <si>
    <t>ID</t>
  </si>
  <si>
    <t>Name</t>
  </si>
  <si>
    <t>Level 4</t>
  </si>
  <si>
    <t>Level 1</t>
  </si>
  <si>
    <t>Tên level 1</t>
  </si>
  <si>
    <t>Sản xuất và Khai thác dầu khí</t>
  </si>
  <si>
    <t>Tổ hợp Dầu khí</t>
  </si>
  <si>
    <t>Nhựa, cao su &amp; sợi</t>
  </si>
  <si>
    <t>Sản phẩm hóa dầu, Nông dược &amp; Hóa chất khác</t>
  </si>
  <si>
    <t>Lâm sản và Chế biến gỗ</t>
  </si>
  <si>
    <t>Sản xuất giấy</t>
  </si>
  <si>
    <t>Nhôm</t>
  </si>
  <si>
    <t>Kim Loại màu</t>
  </si>
  <si>
    <t>Thép và sản phẩm thép</t>
  </si>
  <si>
    <t>Khai thác Than</t>
  </si>
  <si>
    <t>Đá quý và Kim cương</t>
  </si>
  <si>
    <t xml:space="preserve">Khai khoáng </t>
  </si>
  <si>
    <t>Khai thác vàng</t>
  </si>
  <si>
    <t>Bạch kim &amp; Kim loại quý khác</t>
  </si>
  <si>
    <t>Vật liệu xây dựng &amp; Nội thất</t>
  </si>
  <si>
    <t>Xây dựng</t>
  </si>
  <si>
    <t>Hàng không</t>
  </si>
  <si>
    <t>Quốc phòng</t>
  </si>
  <si>
    <t>Containers &amp; Đóng gói</t>
  </si>
  <si>
    <t>Công nghiệp phức hợp</t>
  </si>
  <si>
    <t>Hàng điện &amp; điện tử</t>
  </si>
  <si>
    <t>Thiết bị điện</t>
  </si>
  <si>
    <t>Xe tải &amp; Đóng tàu</t>
  </si>
  <si>
    <t>Máy công nghiệp</t>
  </si>
  <si>
    <t>Chuyển phát nhanh</t>
  </si>
  <si>
    <t>Vận tải Thủy</t>
  </si>
  <si>
    <t>Đường sắt</t>
  </si>
  <si>
    <t>Kho bãi, hậu cần và bảo dưỡng</t>
  </si>
  <si>
    <t>Dịch vụ vận tải</t>
  </si>
  <si>
    <t>Tư vấn &amp; Hỗ trợ KD</t>
  </si>
  <si>
    <t>Đào tạo &amp; Việc làm</t>
  </si>
  <si>
    <t>Quản lý Tài chính</t>
  </si>
  <si>
    <t>Nhà cung cấp thiết bị</t>
  </si>
  <si>
    <t>Chất thải &amp; Môi trường</t>
  </si>
  <si>
    <t>Sản xuất ô tô</t>
  </si>
  <si>
    <t>Phụ tùng ô tô</t>
  </si>
  <si>
    <t>Lốp xe</t>
  </si>
  <si>
    <t xml:space="preserve">Sản xuất bia </t>
  </si>
  <si>
    <t>Vang &amp; Rượu mạnh</t>
  </si>
  <si>
    <t>Đồ uống &amp; giải khát</t>
  </si>
  <si>
    <t>Nuôi trồng nông &amp; hải sản</t>
  </si>
  <si>
    <t>Thực phẩm</t>
  </si>
  <si>
    <t>Đồ gia dụng lâu bền</t>
  </si>
  <si>
    <t>Đồ gia dụng một lần</t>
  </si>
  <si>
    <t>Thiết bị gia dụng</t>
  </si>
  <si>
    <t>Xây nhà</t>
  </si>
  <si>
    <t>Điện tử tiêu dùng</t>
  </si>
  <si>
    <t>Sản phẩm nghệ thuật</t>
  </si>
  <si>
    <t>Đồ chơi</t>
  </si>
  <si>
    <t>Hàng May mặc</t>
  </si>
  <si>
    <t>Giầy dép</t>
  </si>
  <si>
    <t>Hàng cá nhân</t>
  </si>
  <si>
    <t>Thuốc lá</t>
  </si>
  <si>
    <t>Chăm sóc y tế</t>
  </si>
  <si>
    <t>Thiết bị y tế</t>
  </si>
  <si>
    <t>Dụng cụ y tế</t>
  </si>
  <si>
    <t>Công nghệ sinh học</t>
  </si>
  <si>
    <t>Dược phẩm</t>
  </si>
  <si>
    <t>Phân phối dược phẩm</t>
  </si>
  <si>
    <t>Phân phối thực phẩm</t>
  </si>
  <si>
    <t>Bán lẻ hàng may mặc</t>
  </si>
  <si>
    <t>Bán lẻ phức hợp</t>
  </si>
  <si>
    <t>Phân phối nội thất</t>
  </si>
  <si>
    <t>Dịch vụ tiêu dùng chuyên ngành</t>
  </si>
  <si>
    <t>Phân phối hàng chuyên dụng</t>
  </si>
  <si>
    <t>Giải trí &amp; Truyền thông</t>
  </si>
  <si>
    <t>Dịch vụ truyền thông</t>
  </si>
  <si>
    <t>Sách, ấn bản &amp; sản phẩm văn hóa</t>
  </si>
  <si>
    <t>Gambling</t>
  </si>
  <si>
    <t>Khách sạn</t>
  </si>
  <si>
    <t>Dịch vụ giải trí</t>
  </si>
  <si>
    <t>Nhà hàng và quán bar</t>
  </si>
  <si>
    <t>Vận tải hành khách &amp; Du lịch</t>
  </si>
  <si>
    <t>Viễn thông cố định</t>
  </si>
  <si>
    <t>Viễn thông di động</t>
  </si>
  <si>
    <t>Sản xuất &amp; Phân phối Điện</t>
  </si>
  <si>
    <t>Phân phối xăng dầu &amp; khí đốt</t>
  </si>
  <si>
    <t>Tiện ích khác</t>
  </si>
  <si>
    <t>Nước</t>
  </si>
  <si>
    <t>Bảo hiểm phức hợp</t>
  </si>
  <si>
    <t>Môi giới bảo hiểm</t>
  </si>
  <si>
    <t>Bảo hiểm phi nhân thọ</t>
  </si>
  <si>
    <t>Tái bảo hiểm</t>
  </si>
  <si>
    <t>Bảo hiểm nhân thọ</t>
  </si>
  <si>
    <t>Quản lý tài sản</t>
  </si>
  <si>
    <t>Tài chính cá nhân</t>
  </si>
  <si>
    <t>Tài chính đặc biệt</t>
  </si>
  <si>
    <t>Môi giới chứng khoán</t>
  </si>
  <si>
    <t>Cầm cố</t>
  </si>
  <si>
    <t>Quỹ đầu tư</t>
  </si>
  <si>
    <t>Dịch vụ Máy tính</t>
  </si>
  <si>
    <t>Internet</t>
  </si>
  <si>
    <t>Phần mềm</t>
  </si>
  <si>
    <t>Phần cứng</t>
  </si>
  <si>
    <t>Thiết bị văn phòng</t>
  </si>
  <si>
    <t>Bán dẫn</t>
  </si>
  <si>
    <t>Thiết bị viễn thông</t>
  </si>
  <si>
    <t>Thiết bị và Dịch vụ Dầu khí</t>
  </si>
  <si>
    <t>Ống dẫn Dầu</t>
  </si>
  <si>
    <t>Bất động sản</t>
  </si>
  <si>
    <t>Quỹ ủy thác BĐS</t>
  </si>
  <si>
    <t>Tư Vấn, Định giá, Môi giới Bất động sản</t>
  </si>
  <si>
    <t>VNIndex</t>
  </si>
  <si>
    <t>HNXIndex</t>
  </si>
  <si>
    <t>_HNXIndex</t>
  </si>
  <si>
    <t>_VNIndex</t>
  </si>
  <si>
    <t xml:space="preserve">     Top KLGD lớn nhất HOSE</t>
  </si>
  <si>
    <t xml:space="preserve">     Top Đột biến giá HOSE</t>
  </si>
  <si>
    <t xml:space="preserve">     Top Đột biến giá HNX</t>
  </si>
  <si>
    <t xml:space="preserve">     Top KLGD lớn nhất HNX</t>
  </si>
  <si>
    <t xml:space="preserve">     Top Vốn hóa HOSE</t>
  </si>
  <si>
    <t xml:space="preserve">     Top Vốn hóa HNX</t>
  </si>
  <si>
    <t xml:space="preserve">     Top KLGD NĐT nước ngoài mua ròng HNX</t>
  </si>
  <si>
    <t xml:space="preserve">     Top KLGD NĐT nước ngoài mua ròng HOSE</t>
  </si>
  <si>
    <t>FCN</t>
  </si>
  <si>
    <t>RecordIndex</t>
  </si>
  <si>
    <t>Gio</t>
  </si>
  <si>
    <t xml:space="preserve">      Chuỗi Index theo nhóm vốn hóa</t>
  </si>
  <si>
    <t>GT mua</t>
  </si>
  <si>
    <t>GT bán</t>
  </si>
  <si>
    <t>GT ròng</t>
  </si>
  <si>
    <t>FreeFloat</t>
  </si>
  <si>
    <t>FirstlistingDate</t>
  </si>
  <si>
    <t>ShortName</t>
  </si>
  <si>
    <t>Công ty Cổ phần Nhựa và Môi trường xanh An Phát</t>
  </si>
  <si>
    <t>Công ty Cổ Phần Thủy Sản Mê Kông</t>
  </si>
  <si>
    <t>Công ty Cổ phần Xuất nhập khẩu Thủy sản Bến Tre</t>
  </si>
  <si>
    <t>Ngân hàng Thương mại Cổ phần Á Châu</t>
  </si>
  <si>
    <t>Công ty Cổ phần Bê tông Becamex</t>
  </si>
  <si>
    <t>Công ty Cổ phần Xuất nhập khẩu Thủy sản Cửu Long An Giang</t>
  </si>
  <si>
    <t>Công ty Cổ phần Mĩ thuật và Truyền thông</t>
  </si>
  <si>
    <t>Công ty Cổ phần Gò Đàng</t>
  </si>
  <si>
    <t>Công ty Cổ phần Xuất nhập khẩu Thủy sản An Giang</t>
  </si>
  <si>
    <t>Công ty Cổ phần Chứng khoán Ngân hàng Nông nghiệp và Phát triển Nông thôn Việt Nam</t>
  </si>
  <si>
    <t>Công ty Cổ phần Văn hóa Tân Bình</t>
  </si>
  <si>
    <t>Công ty Cổ phần Khoáng sản Vinas A Lưới</t>
  </si>
  <si>
    <t>Công ty Cổ phần Khoáng sản Á Châu</t>
  </si>
  <si>
    <t>Công ty Cổ phần Alphanam Cơ điện</t>
  </si>
  <si>
    <t>Công ty Cổ phần Sản xuất Kinh doanh Dược và Trang thiết bị Y tế Việt Mỹ</t>
  </si>
  <si>
    <t>Công ty Cổ phần Nam Việt</t>
  </si>
  <si>
    <t>Công ty Cổ phần Chiếu xạ An Phú</t>
  </si>
  <si>
    <t>Công ty Cổ phần Chứng khoán An Phát</t>
  </si>
  <si>
    <t>Công ty Cổ phần Đầu tư Châu Á Thái Bình Dương</t>
  </si>
  <si>
    <t>Công ty Cổ phần Phát triển Phụ gia và Sản phẩm dầu mỏ</t>
  </si>
  <si>
    <t>Công ty Cổ phần Chứng khoán Châu Á - Thái Bình Dương</t>
  </si>
  <si>
    <t>Công ty Cổ phần Xuất nhập khẩu Hàng không</t>
  </si>
  <si>
    <t>Công ty Cổ phần Liên doanh SANA WMT</t>
  </si>
  <si>
    <t>Công ty Cổ phần Đầu tư và Xây dựng Sao Mai tỉnh An Giang</t>
  </si>
  <si>
    <t>Công ty Cổ phần Tập đoàn Dầu khí An Pha</t>
  </si>
  <si>
    <t>Công ty Cổ phần NTACO</t>
  </si>
  <si>
    <t>Công ty Cổ phần Việt An</t>
  </si>
  <si>
    <t>Công ty Cổ phần Bibica</t>
  </si>
  <si>
    <t>Công ty Cổ phần VICEM Bao bì Bút Sơn</t>
  </si>
  <si>
    <t>Công ty Cổ phần Xi măng Bỉm Sơn</t>
  </si>
  <si>
    <t>Công ty Cổ phần Xây dựng và Giao thông Bình Dương</t>
  </si>
  <si>
    <t>Công ty Cổ phần Đầu tư Xây dựng Bình Chánh</t>
  </si>
  <si>
    <t>Công ty Cổ phần Sách và Thiết bị Bình Định</t>
  </si>
  <si>
    <t>Công ty Cổ phần Sách và Thiết bị trường học Đà Nẵng</t>
  </si>
  <si>
    <t>Công ty Cổ phần Khai thác và Chế biến Khoáng sản Bắc Giang</t>
  </si>
  <si>
    <t>Công ty Cổ phần Bê tông Biên Hòa</t>
  </si>
  <si>
    <t>Công ty Cổ phần Đường Biên Hòa</t>
  </si>
  <si>
    <t>Công ty Cổ phần Đầu tư Xây dựng Bạch Đằng TMC</t>
  </si>
  <si>
    <t>Công ty Cổ phần Viglacera Bá Hiến</t>
  </si>
  <si>
    <t>Tổng Công ty Cổ phần Bảo hiểm Ngân hàng Đầu tư và Phát triển Việt Nam</t>
  </si>
  <si>
    <t>Công ty Cổ phần Khoáng sản Bắc Kạn</t>
  </si>
  <si>
    <t>Công ty Cổ phần Thuỷ sản Bạc Liêu</t>
  </si>
  <si>
    <t>Công ty Cổ phần Khoáng sản Bình Định</t>
  </si>
  <si>
    <t>Tổng Công ty Cổ phần Bảo Minh</t>
  </si>
  <si>
    <t>Công ty Cổ phần Nhựa Bình Minh</t>
  </si>
  <si>
    <t>Công ty Cổ phần Vicem Bao bì Bỉm Sơn</t>
  </si>
  <si>
    <t>Công ty Cổ phần Cao su Bến Thành</t>
  </si>
  <si>
    <t>Công ty Cổ phần Dịch vụ Bến Thành</t>
  </si>
  <si>
    <t>Công ty Cổ phần Chứng khoán Ngân hàng Đầu tư và Phát triển Việt Nam</t>
  </si>
  <si>
    <t>Công ty Cổ phần Sách và Thiết bị Bình Thuận</t>
  </si>
  <si>
    <t>Công ty Cổ phần Beton 6</t>
  </si>
  <si>
    <t>Công ty Cổ phần Chế tạo Biến thế và Vật liệu Điện Hà Nội</t>
  </si>
  <si>
    <t>Công ty Cổ phần Nhiệt điện Bà Rịa</t>
  </si>
  <si>
    <t>Công ty Cổ phần VICEM Xi măng Bút Sơn</t>
  </si>
  <si>
    <t>Công ty Cổ phần Thương mại – Dịch vụ Bến Thành</t>
  </si>
  <si>
    <t>Công ty Cổ phần Thép Bắc Việt</t>
  </si>
  <si>
    <t>Tập đoàn Bảo Việt</t>
  </si>
  <si>
    <t>Công ty Cổ phần Chứng khoán Bảo Việt</t>
  </si>
  <si>
    <t>Công ty Cổ phần Bao bì Xi măng Hải Phòng</t>
  </si>
  <si>
    <t>Công ty Cổ phần Thế kỷ 21</t>
  </si>
  <si>
    <t>Công ty Cổ phần Xây dựng 47</t>
  </si>
  <si>
    <t>Công ty Cổ phần Xây dựng và Đầu tư 492</t>
  </si>
  <si>
    <t>Công ty Cổ phần Đồ hộp Hạ Long</t>
  </si>
  <si>
    <t>Công ty Cổ phần Lâm Nông sản Thực phẩm Yên Bái</t>
  </si>
  <si>
    <t>Công ty Cổ phần Đầu tư Phát triển Công nghiệp Thương mại Củ Chi</t>
  </si>
  <si>
    <t>Công ty Cổ phần Đầu tư và Phát triển Dầu khí Cửu Long</t>
  </si>
  <si>
    <t>Công ty Cổ phần Khoáng sản và Xi măng Cần Thơ</t>
  </si>
  <si>
    <t>Công ty Cổ phần Chương Dương</t>
  </si>
  <si>
    <t>Công ty Cổ phần Đầu tư và Xây dựng COTEC</t>
  </si>
  <si>
    <t>Công ty Cổ phần Xây dựng và Phát triển Cơ sở Hạ tầng</t>
  </si>
  <si>
    <t>Công ty Cổ phần COMA 18</t>
  </si>
  <si>
    <t>Công ty Cổ phần Đầu tư Hạ tầng Kỹ thuật TP.HCM</t>
  </si>
  <si>
    <t>Công ty Cổ phần Cơ điện Miền Trung</t>
  </si>
  <si>
    <t>Công ty Cổ phần Cát Lợi</t>
  </si>
  <si>
    <t>Công ty Cổ phần Đầu tư và Phát triển Nhà đất Cotec</t>
  </si>
  <si>
    <t>Công ty Cổ phần Cấp nước Chợ Lớn</t>
  </si>
  <si>
    <t>Công ty Cổ phần Đầu tư CMC</t>
  </si>
  <si>
    <t>Công ty Cổ phần Tập đoàn Công nghệ CMC</t>
  </si>
  <si>
    <t>Công ty Cổ phần Cavico Xây dựng Nhân lực và Dịch vụ</t>
  </si>
  <si>
    <t>Công ty Cổ phần Công nghệ mạng và Truyền thông</t>
  </si>
  <si>
    <t>Công ty Cổ phần Thương nghiệp Cà Mau</t>
  </si>
  <si>
    <t>Công ty Cổ phần Chế biến Thủy sản và Xuất nhập khẩu Cà Mau</t>
  </si>
  <si>
    <t>Công ty Cổ phần CNG Việt Nam</t>
  </si>
  <si>
    <t>Công ty Cổ phần Xây dựng và Kinh Doanh Vật tư</t>
  </si>
  <si>
    <t>Công ty Cổ phần Vật tư Xăng dầu</t>
  </si>
  <si>
    <t>Công ty Cổ phần Thuốc sát trùng Cần Thơ</t>
  </si>
  <si>
    <t>Công ty Cổ phần Đầu tư và Xây dựng Thành Nam</t>
  </si>
  <si>
    <t>Công ty Cổ phần Công nghiệp Cao su Miền Nam</t>
  </si>
  <si>
    <t>Công ty Cổ phần Công trình 6</t>
  </si>
  <si>
    <t>Công ty Cổ phần Vinavico</t>
  </si>
  <si>
    <t>Công ty Cổ phần Chế tạo Bơm Hải Dương</t>
  </si>
  <si>
    <t>Công ty Cổ phần Gia Lai CTC</t>
  </si>
  <si>
    <t>Công ty Cổ phần Xây dựng Cotec</t>
  </si>
  <si>
    <t>Ngân hàng TMCP Công thương Việt Nam</t>
  </si>
  <si>
    <t>Công ty Cổ phần Đầu tư Phát triển Cường Thuận IDICO</t>
  </si>
  <si>
    <t>Công ty Cổ phần Đầu tư, Xây dựng và Khai thác Mỏ VINAVICO</t>
  </si>
  <si>
    <t>Công ty Cổ phần Xây dựng Công trình ngầm</t>
  </si>
  <si>
    <t>Công ty Cổ phần Chứng khoán Ngân hàng Công thương</t>
  </si>
  <si>
    <t>Công ty Cổ phần Đầu tư - Sản xuất và Thương mại Việt Nam</t>
  </si>
  <si>
    <t>Tổng Công ty Đầu tư Xây dựng và Thương mại Việt Nam</t>
  </si>
  <si>
    <t>Công ty Cổ phần Vinam</t>
  </si>
  <si>
    <t>Công ty Cổ phần CMC</t>
  </si>
  <si>
    <t>Công ty Cổ phần Đầu tư và Xây lắp Contrexim số 8</t>
  </si>
  <si>
    <t>Công ty Cổ phần Gạch men Chang Yih</t>
  </si>
  <si>
    <t>Công ty Cổ phần Địa ốc 11</t>
  </si>
  <si>
    <t>Công ty Cổ phần Phát triển Đô thị Công nghiệp số 2</t>
  </si>
  <si>
    <t>Công ty Cổ phần Viglacera Đông Anh</t>
  </si>
  <si>
    <t>Công ty Cổ phần Đầu tư và Phát triển Giáo dục Đà Nẵng</t>
  </si>
  <si>
    <t>Công ty Cổ phần Sách Giáo dục tại TP.Đà Nẵng</t>
  </si>
  <si>
    <t>Công ty Cổ phần Tập đoàn Nhựa Đông Á</t>
  </si>
  <si>
    <t>Công ty Cổ phần Tập đoàn Dabaco Việt Nam</t>
  </si>
  <si>
    <t>Công ty Cổ phần Dược phẩm Bến Tre</t>
  </si>
  <si>
    <t>Công ty Cổ phần Đầu tư Phát triển - Xây dựng (DIC) số 2</t>
  </si>
  <si>
    <t>Công ty Cổ phần DIC số 4</t>
  </si>
  <si>
    <t>Công ty Cổ phần Dược phẩm Cửu Long</t>
  </si>
  <si>
    <t>Công ty Cổ phần Tập đoàn Đại Châu</t>
  </si>
  <si>
    <t>Công ty Cổ phần Tấm lợp Vật liệu xây dựng Đồng Nai</t>
  </si>
  <si>
    <t>Công ty Cổ phần Hóa An</t>
  </si>
  <si>
    <t>Công ty Cổ phần Đông Hải Bến Tre</t>
  </si>
  <si>
    <t>Công ty Cổ phần Dược Hậu Giang</t>
  </si>
  <si>
    <t>Công ty Cổ phần In Diên Hồng</t>
  </si>
  <si>
    <t>Công ty Cổ phần Cơ khí Vận tải Thương mại Đại Hưng</t>
  </si>
  <si>
    <t>Công ty Cổ phần Thương mại và Khai thác Khoáng sản Dương Hiếu</t>
  </si>
  <si>
    <t>Công ty Cổ phần Dược phẩm Hà Tây</t>
  </si>
  <si>
    <t>Công ty Cổ phần Đầu tư và Thương mại DIC</t>
  </si>
  <si>
    <t>Công ty Cổ phần DIC – Đồng Tiến</t>
  </si>
  <si>
    <t>Tổng Công ty Cổ phần Đầu tư Phát triển Xây dựng</t>
  </si>
  <si>
    <t>Công ty Cổ phần Đầu tư Phát triển Xây dựng - Hội An</t>
  </si>
  <si>
    <t>Công ty Cổ phần Đầu tư Phát triển Dịch vụ Công trình Công cộng Đức Long Gia Lai</t>
  </si>
  <si>
    <t>Công ty Cổ phần Tập đoàn Đức Long Gia Lai</t>
  </si>
  <si>
    <t>Công ty Cổ phần Địa ốc Đà Lạt</t>
  </si>
  <si>
    <t>Công ty Cổ phần Xuất nhập khẩu Y tế DOMESCO</t>
  </si>
  <si>
    <t>Công ty Cổ phần Điện nước Lắp máy Hải Phòng</t>
  </si>
  <si>
    <t>Tổng Công ty Cổ phần Y tế Danameco</t>
  </si>
  <si>
    <t>Công ty Cổ phần Nhựa Đồng Nai</t>
  </si>
  <si>
    <t>Công ty Cổ phần Thép DANA Ý</t>
  </si>
  <si>
    <t>Công ty Cổ phần Nhựa Đà Nẵng</t>
  </si>
  <si>
    <t>Tổng Công ty Phân bón và Hóa chất Dầu khí</t>
  </si>
  <si>
    <t>Công ty Cổ phần Cao su Đồng Phú</t>
  </si>
  <si>
    <t>Công ty Cổ phần Bóng đèn Điện Quang</t>
  </si>
  <si>
    <t>Công ty Cổ phần Cao su Đà Nẵng</t>
  </si>
  <si>
    <t>Công ty Cổ phần Đầu tư Căn Nhà Mơ Ước</t>
  </si>
  <si>
    <t>Công ty Cổ phần Thủy điện – Điện lực 3</t>
  </si>
  <si>
    <t>Công ty Cổ phần Công viên nước Đầm Sen</t>
  </si>
  <si>
    <t>Công ty Cổ phần Sách và Thiết bị Giáo dục Nam Định</t>
  </si>
  <si>
    <t>Công ty Cổ phần Đệ Tam</t>
  </si>
  <si>
    <t>Công ty Cổ phần Đại Thiên Lộc</t>
  </si>
  <si>
    <t>Công ty Cổ phần Kỹ nghệ Đô Thành</t>
  </si>
  <si>
    <t>Công ty Cổ phần Đầu tư và Phát triển Cảng Đình Vũ</t>
  </si>
  <si>
    <t>Công ty Cổ phần Dịch vụ và Xây dựng Địa ốc Đất Xanh</t>
  </si>
  <si>
    <t>Công ty Cổ phần Cảng Đoạn Xá</t>
  </si>
  <si>
    <t>Công ty Cổ phần VICEM Vật liệu Xây dựng Đà Nẵng</t>
  </si>
  <si>
    <t>Công ty Cổ phần Chế tạo máy Dzĩ An</t>
  </si>
  <si>
    <t>Công ty Cổ phần Sách Giáo dục tại Thành phố Hà Nội</t>
  </si>
  <si>
    <t>Công ty Cổ phần Bản đồ và Tranh ảnh Giáo dục</t>
  </si>
  <si>
    <t>Công ty Cổ phần Đầu tư Tài chính Giáo dục</t>
  </si>
  <si>
    <t>Ngân hàng Thương mại Cổ phần Xuất nhập khẩu Việt Nam</t>
  </si>
  <si>
    <t>Công ty Cổ phần Đầu tư và Phát triển Giáo dục Hà Nội HEID</t>
  </si>
  <si>
    <t>Công ty Cổ phần Đầu tư Phát triển Công nghệ điện tử - Viễn thông</t>
  </si>
  <si>
    <t>Công ty Cổ phần Everpia Việt Nam</t>
  </si>
  <si>
    <t>Công ty Cổ phần Kỹ thuật nền móng và Công trình ngầm FECON</t>
  </si>
  <si>
    <t>Công ty Cổ phần Ngoại thương và Phát triển Đầu tư Thành phố Hồ Chí Minh</t>
  </si>
  <si>
    <t>Công ty Cổ phần Docimexco</t>
  </si>
  <si>
    <t>Công ty Cổ phần Fiditour</t>
  </si>
  <si>
    <t>Công ty Cổ phần Tập đoàn FLC</t>
  </si>
  <si>
    <t>Công ty Cổ phần Thực phẩm Sao Ta</t>
  </si>
  <si>
    <t>Công ty Cổ phần Phát triển Đầu tư Công nghệ FPT</t>
  </si>
  <si>
    <t>Tổng Công ty Khí Việt Nam - Công ty Cổ phần</t>
  </si>
  <si>
    <t>Công ty Cổ phần Chứng khoán Golden Bridge Việt Nam</t>
  </si>
  <si>
    <t>Công ty Cổ phần Chế biến Gỗ Đức Thành</t>
  </si>
  <si>
    <t>Công ty Cổ phần Thủy sản Gentraco</t>
  </si>
  <si>
    <t>Công ty Cổ phần Ô tô Giải Phóng</t>
  </si>
  <si>
    <t>Công ty Cổ phần Sản xuất Kinh doanh Xuất nhập khẩu Bình Thạnh</t>
  </si>
  <si>
    <t>Công ty Cổ phần Kỹ thuật điện Toàn Cầu</t>
  </si>
  <si>
    <t>Công ty Cổ phần Sản xuất Thương mại May Sài Gòn</t>
  </si>
  <si>
    <t>Công ty Cổ phần Gạch ngói Gốm xây dựng Mỹ Xuân</t>
  </si>
  <si>
    <t>Công ty Cổ phần Vận tải Sản phẩm Khí Quốc tế</t>
  </si>
  <si>
    <t>Công ty Cổ phần Chế biến Gỗ Thuận An</t>
  </si>
  <si>
    <t>Công ty Cổ phần Thuận Thảo</t>
  </si>
  <si>
    <t>Công ty Cổ phần Bia Hà Nội – Hải Dương</t>
  </si>
  <si>
    <t>Công ty Cổ phần Hoàng Anh Gia Lai</t>
  </si>
  <si>
    <t>Công ty Cổ phần Nông dược H.A.I</t>
  </si>
  <si>
    <t>Công ty Cổ phần Tập Đoàn Hapaco</t>
  </si>
  <si>
    <t>Công ty Cổ phần Hacisco</t>
  </si>
  <si>
    <t>Công ty Cổ phần Thương mại Bia Hà Nội</t>
  </si>
  <si>
    <t>Công ty Cổ phần Dịch vụ Ô tô Hàng Xanh</t>
  </si>
  <si>
    <t>Công ty Cổ phần Xây dựng và Kinh doanh Địa ốc Hòa Bình</t>
  </si>
  <si>
    <t>Công ty Cổ phần Sách - Thiết bị trường học Hà Tĩnh</t>
  </si>
  <si>
    <t>Công ty Cổ phần Chứng khoán Hòa Bình</t>
  </si>
  <si>
    <t>Công ty Cổ phần Bê tông Hoà Cầm - Intimex</t>
  </si>
  <si>
    <t>Công ty Cổ phần Chứng khoán Thành phố Hồ Chí Minh</t>
  </si>
  <si>
    <t>Công ty Cổ phần Thương mại - Dịch vụ - Vận tải Xi măng Hải Phòng</t>
  </si>
  <si>
    <t>Công ty Cổ phần Hãng sơn Đông Á</t>
  </si>
  <si>
    <t>Công ty Cổ phần Phát triển Nhà Bà Rịa Vũng Tàu</t>
  </si>
  <si>
    <t>Công ty Cổ phần Tập đoàn Hà Đô</t>
  </si>
  <si>
    <t>Công ty Cổ phần Hưng Đạo Container</t>
  </si>
  <si>
    <t>Công ty Cổ phần Sách Đại học - Dạy nghề</t>
  </si>
  <si>
    <t>Công ty Cổ phần Cơ khí và Khoáng sản Hà Giang</t>
  </si>
  <si>
    <t>Công ty Cổ phần Bánh kẹo Hải Hà</t>
  </si>
  <si>
    <t>Công ty Cổ phần Hoàng Hà</t>
  </si>
  <si>
    <t>Công ty Cổ phần Hồng Hà Long An</t>
  </si>
  <si>
    <t>Công ty Cổ phần Đầu tư Dịch vụ Hoàng Huy</t>
  </si>
  <si>
    <t>Công ty Cổ phần Thuỷ điện Nậm Mu</t>
  </si>
  <si>
    <t>Công ty Cổ phần Hữu Liên Á Châu</t>
  </si>
  <si>
    <t>Công ty Cổ phần Than Hà Lầm - TKV</t>
  </si>
  <si>
    <t>Công ty Cổ phần Tập đoàn Hoàng Long</t>
  </si>
  <si>
    <t>Công ty Cổ phần Viglacera Hạ Long I</t>
  </si>
  <si>
    <t>Công ty Cổ phần Kim khí Thành phố Hồ Chí Minh</t>
  </si>
  <si>
    <t>Công ty Cổ phần Hải Minh</t>
  </si>
  <si>
    <t>Công ty Cổ phần Sữa Hà Nội</t>
  </si>
  <si>
    <t>Công ty Cổ phần Xi măng VICEM Hoàng Mai</t>
  </si>
  <si>
    <t>Công ty Cổ phần Du lịch - Dịch vụ Hội An</t>
  </si>
  <si>
    <t>Công ty Cổ phần Bao bì PP</t>
  </si>
  <si>
    <t>Công ty Cổ phần Chứng khoán Hải Phòng</t>
  </si>
  <si>
    <t>Công ty Cổ phần Tập đoàn Hòa Phát</t>
  </si>
  <si>
    <t>Công ty Cổ phần Đá Xây dựng Hoà Phát</t>
  </si>
  <si>
    <t>Công ty Cổ phần Tư vấn - Thương mại - Dịch vụ Địa ốc Hoàng Quân</t>
  </si>
  <si>
    <t>Công ty Cổ phần Cao su Hòa Bình</t>
  </si>
  <si>
    <t>Công ty Cổ phầnTập đoàn Hoa Sen</t>
  </si>
  <si>
    <t>Công ty Cổ phần Vật tư Tổng hợp và Phân bón Hóa sinh</t>
  </si>
  <si>
    <t>Công ty Cổ phần Phát hành sách và Thiết bị trường học Hưng Yên</t>
  </si>
  <si>
    <t>Công ty Cổ phần Xi măng Hà Tiên 1</t>
  </si>
  <si>
    <t>Công ty Cổ phần Xây dựng Huy Thắng</t>
  </si>
  <si>
    <t>Công ty Cổ phần Thương mại Hóc Môn</t>
  </si>
  <si>
    <t>Công ty Cổ phần Đầu tư Phát triển Hạ tầng IDICO</t>
  </si>
  <si>
    <t>Công ty Cổ phần Kỹ thuật và Ô tô Trường Long</t>
  </si>
  <si>
    <t>Công ty Cổ phần In sách giáo khoa Hoà Phát</t>
  </si>
  <si>
    <t>Công ty Cổ phần Vận tải Hà Tiên</t>
  </si>
  <si>
    <t>Công ty Cổ phần Đầu tư và Xây dựng HUD1</t>
  </si>
  <si>
    <t>Công ty Cổ phần Đầu tư và Xây dựng HU3</t>
  </si>
  <si>
    <t>Công ty Cổ phần Tasco</t>
  </si>
  <si>
    <t>Công ty Cổ phần Hùng Vương</t>
  </si>
  <si>
    <t>Công ty Cổ phần Hóa chất Việt Trì</t>
  </si>
  <si>
    <t>Công ty Cổ phần Xi măng Vicem Hải Vân</t>
  </si>
  <si>
    <t>Công ty Cổ phần Đầu tư Thương mại Thủy sản</t>
  </si>
  <si>
    <t>Công ty Cổ phần Xây dựng Sông Hồng</t>
  </si>
  <si>
    <t>Công ty Cổ phần Đầu tư và Phát triển Đa Quốc Gia</t>
  </si>
  <si>
    <t>Công ty Cổ phần Đầu tư Tài chính Quốc tế và Phát triển doanh nghiệp IDJ</t>
  </si>
  <si>
    <t>Công ty Cổ phần Phát triển Hạ tầng Vĩnh Phúc</t>
  </si>
  <si>
    <t>Công ty Cổ phần Phát triển Hạ tầng Kỹ thuật</t>
  </si>
  <si>
    <t>Công ty Cổ phần Hợp tác lao động với nước ngoài</t>
  </si>
  <si>
    <t>Công ty Cổ phần Dược phẩm IMEXPHARM</t>
  </si>
  <si>
    <t>Công ty Cổ phần Tư vấn Đầu tư IDICO</t>
  </si>
  <si>
    <t>Công ty Cổ phần Bao bì và In Nông nghiệp</t>
  </si>
  <si>
    <t>Công ty Cổ phần Đầu tư và Công nghiệp Tân Tạo</t>
  </si>
  <si>
    <t>Công ty Cổ phần Đầu tư – Kinh doanh nhà</t>
  </si>
  <si>
    <t>Công ty Cổ phần Công nghệ Tiên Phong</t>
  </si>
  <si>
    <t>Công ty Cổ phần Chứng khoán Đầu tư Việt Nam</t>
  </si>
  <si>
    <t>Công ty Cổ phần Thiết bị Y tế Việt Nhật</t>
  </si>
  <si>
    <t>Công ty Cổ phần Đầu tư Địa ốc Khang An</t>
  </si>
  <si>
    <t>Tổng Công ty Phát triển Đô thị Kinh Bắc</t>
  </si>
  <si>
    <t>Công ty Cổ phần Gạch ngói Kiên Giang</t>
  </si>
  <si>
    <t>Công ty Cổ phần Kinh Đô</t>
  </si>
  <si>
    <t>Công ty Cổ phần Đầu tư và Kinh doanh nhà Khang Điền</t>
  </si>
  <si>
    <t>Công ty Cổ phần Xuất nhập khẩu Khánh Hội</t>
  </si>
  <si>
    <t>Công ty Cổ phần Khoáng sản Hòa Bình</t>
  </si>
  <si>
    <t>Công ty Cổ phần Khoáng sản và Vật liệu Xây dựng Hưng Long</t>
  </si>
  <si>
    <t>Công ty Cổ phần Điện lực Khánh Hòa</t>
  </si>
  <si>
    <t>Công ty Cổ phần Sản xuất và Kinh doanh Kim khí</t>
  </si>
  <si>
    <t>Công ty Cổ phần Chứng khoán Kim Long</t>
  </si>
  <si>
    <t>Công ty Cổ phần Mirae</t>
  </si>
  <si>
    <t>Công ty Cổ phần Kim khí Miền Trung</t>
  </si>
  <si>
    <t>Công ty Cổ phần Công nghiệp Khoáng sản Bình Thuận</t>
  </si>
  <si>
    <t>Công ty Cổ phần Khoáng sản và Xây dựng Bình Dương</t>
  </si>
  <si>
    <t>Tổng Công ty Cổ phần Xuất khẩu Đông Nam Á Haminco</t>
  </si>
  <si>
    <t>Công ty Cổ phần Tập đoàn Khoáng sản Hamico</t>
  </si>
  <si>
    <t>Tổng Công ty Cổ phần Khoáng sản Na Rì Hamico</t>
  </si>
  <si>
    <t>Công ty Cổ phần Viễn thông Tin học Điện tử</t>
  </si>
  <si>
    <t>Công ty Cổ phần Đầu tư Khoáng sản Tây Bắc</t>
  </si>
  <si>
    <t>Công ty Cổ phần Đường Kon Tum</t>
  </si>
  <si>
    <t>Công ty Cổ phần Đầu tư Thiết bị và Xây lắp Điện Thiên Trường</t>
  </si>
  <si>
    <t>Công ty Cổ phần Lilama 10</t>
  </si>
  <si>
    <t>Công ty Cổ phần Licogi 14</t>
  </si>
  <si>
    <t>Công ty Cổ phần Đầu tư và Xây dựng số 18</t>
  </si>
  <si>
    <t>Công ty Cổ phần Cơ khí Lắp máy Lilama</t>
  </si>
  <si>
    <t>Công ty Cổ phần Lilama 45.3</t>
  </si>
  <si>
    <t>Công ty Cổ phần Lilama 45.4</t>
  </si>
  <si>
    <t>Công ty Cổ phần Lilama 69-1</t>
  </si>
  <si>
    <t>Công ty Cổ phần Lilama 69.2</t>
  </si>
  <si>
    <t>Công ty Cổ phần Chế biến Hàng Xuất khẩu Long An</t>
  </si>
  <si>
    <t>Công ty Cổ phần Supe Phốt phát và Hóa chất Lâm Thao</t>
  </si>
  <si>
    <t>Công ty Cổ phần Sách và Thiết bị Trường học Long An</t>
  </si>
  <si>
    <t>Công ty Cổ phần Khoáng sản và Vật liệu xây dựng Lâm Đồng</t>
  </si>
  <si>
    <t>Công ty Cổ phần Lilama Thí nghiệm cơ điện</t>
  </si>
  <si>
    <t>Công ty Cổ phần LICOGI 16</t>
  </si>
  <si>
    <t>Công ty Cổ phần Khai thác và Chế biến Khoáng sản Lào Cai</t>
  </si>
  <si>
    <t>Công ty Cổ phần Licogi 16.6</t>
  </si>
  <si>
    <t>Công ty Cổ phần Dược Lâm Đồng - Ladophar</t>
  </si>
  <si>
    <t>Công ty Cổ phần Cơ khí - Điện Lữ Gia</t>
  </si>
  <si>
    <t>Công ty Cổ phần Đầu tư và Phát triển Đô thị Long Giang</t>
  </si>
  <si>
    <t>Công ty Cổ phần Đầu tư và Xây dựng Thủy lợi Lâm Đồng</t>
  </si>
  <si>
    <t>Công ty Cổ phần Long Hậu</t>
  </si>
  <si>
    <t>Công ty Cổ phần Licogi 13</t>
  </si>
  <si>
    <t>Công ty Cổ phần Bột giặt Lix</t>
  </si>
  <si>
    <t>Công ty Cổ phần Lilama 3</t>
  </si>
  <si>
    <t>Công ty Cổ phần Lilama 7</t>
  </si>
  <si>
    <t>Công ty Cổ phần Lilama 18</t>
  </si>
  <si>
    <t>Công ty Cổ phần Lilama 5</t>
  </si>
  <si>
    <t>Công ty Cổ phần Mía đường Lam Sơn</t>
  </si>
  <si>
    <t>Công ty Cổ phần Điện nhẹ Viễn Thông</t>
  </si>
  <si>
    <t>Công ty Cổ phần Đầu tư Xây dựng Lương Tài</t>
  </si>
  <si>
    <t>Công ty Cổ phần Cung ứng và Dịch vụ Kỹ thuật Hàng hải</t>
  </si>
  <si>
    <t>Công ty Cổ phần Khai khoáng và Cơ khí Hữu Nghị Vĩnh Sinh</t>
  </si>
  <si>
    <t>Ngân hàng Thương mại Cổ phần Quân đội</t>
  </si>
  <si>
    <t>Công ty Cổ phần Gạch ngói cao cấp</t>
  </si>
  <si>
    <t>Công ty Cổ phần Xây lắp Cơ khí và Lương thực Thực phẩm</t>
  </si>
  <si>
    <t>Công ty Cổ phần Cơ điện và Xây dựng Việt Nam</t>
  </si>
  <si>
    <t>Công ty Cổ phần Phát triển nhà và Sản xuất vật liệu xây dựng Chí Linh</t>
  </si>
  <si>
    <t>Công ty Cổ phần MCO Việt Nam</t>
  </si>
  <si>
    <t>Công ty Cổ phần In và Bao bì Mỹ Châu</t>
  </si>
  <si>
    <t>Công ty Cổ phần Than Mông Dương - TKV</t>
  </si>
  <si>
    <t>Công ty Cổ phần Miền Đông</t>
  </si>
  <si>
    <t>Công ty Cổ phần Someco Sông Đà</t>
  </si>
  <si>
    <t>Công ty Cổ phần Hàng Hải Hà Nội</t>
  </si>
  <si>
    <t>Công ty Cổ phần Minh Hữu Liên</t>
  </si>
  <si>
    <t>Công ty Cổ phần Kỹ nghệ Khoáng sản Quảng Nam</t>
  </si>
  <si>
    <t>Công ty Cổ phần Xuất nhập khẩu Khoáng sản Hà Nam</t>
  </si>
  <si>
    <t>Công ty Cổ phần Khoáng sản và Cơ khí</t>
  </si>
  <si>
    <t>Công ty Cổ phần Dược Thú Y Cai Lậy</t>
  </si>
  <si>
    <t>Công ty Cổ phần Khoáng sản Mangan</t>
  </si>
  <si>
    <t>Công ty Cổ phần Tập đoàn Mai Linh Bắc Trung Bộ</t>
  </si>
  <si>
    <t>Công ty Cổ phần Tập đoàn Thủy hải sản Minh Phú</t>
  </si>
  <si>
    <t>Công ty Cổ phần Tập đoàn Ma San</t>
  </si>
  <si>
    <t>Công ty Cổ phần MT Gas</t>
  </si>
  <si>
    <t>Công ty Cổ phần Nagakawa Việt Nam</t>
  </si>
  <si>
    <t>Công ty Cổ phần Đầu tư Năm Bảy Bảy</t>
  </si>
  <si>
    <t>Công ty Cổ phần Than Núi Béo - Vinacomin</t>
  </si>
  <si>
    <t>Công ty Cổ phần Nhiệt Điện Ninh Bình</t>
  </si>
  <si>
    <t>Công ty Cổ phần Đầu tư Phát triển Nhà Đà Nẵng</t>
  </si>
  <si>
    <t>Công ty Cổ phần Bột giặt Net</t>
  </si>
  <si>
    <t>Công ty Cổ phần Chế biến Thủy sản Xuất khẩu Ngô Quyền</t>
  </si>
  <si>
    <t>Tổng Công ty Đầu tư Phát triển Nhà và Đô thị Nam Hà Nội</t>
  </si>
  <si>
    <t>Công ty Cổ phần Gạch ngói Nhị Hiệp</t>
  </si>
  <si>
    <t>Công ty Cổ phần Đường Ninh Hòa</t>
  </si>
  <si>
    <t>Công ty Cổ phần Ngô Han</t>
  </si>
  <si>
    <t>Công ty Cổ phần Dịch vụ hạ tầng mạng</t>
  </si>
  <si>
    <t>Công ty Cổ phần Thép Nam Kim</t>
  </si>
  <si>
    <t>Công ty Cổ phần Thuỷ điện Nà Lơi</t>
  </si>
  <si>
    <t>Công ty Cổ phần Đá Núi Nhỏ</t>
  </si>
  <si>
    <t>Công ty Cổ phần May Phú Thịnh Nhà Bè</t>
  </si>
  <si>
    <t>Công ty Cổ phần Giống cây trồng Trung Ương</t>
  </si>
  <si>
    <t>Công ty Cổ phần Xây dựng 565</t>
  </si>
  <si>
    <t>Công ty Cổ phần Ngân Sơn</t>
  </si>
  <si>
    <t>Công ty Cổ phần Đầu tư Xây dựng và Khai thác Công trình giao thông 584</t>
  </si>
  <si>
    <t>Công ty Cổ phần Phát triển Đô thị Từ Liêm</t>
  </si>
  <si>
    <t>Công ty Cổ phần Nhựa Thiếu niên Tiền Phong</t>
  </si>
  <si>
    <t>Ngân hàng TMCP Nam Việt</t>
  </si>
  <si>
    <t>Công ty Cổ phần Nam Vang</t>
  </si>
  <si>
    <t>Công ty Cổ phần Nhà Việt Nam</t>
  </si>
  <si>
    <t>Công ty Cổ phần Bất động sản Du lịch Ninh Vân Bay</t>
  </si>
  <si>
    <t>Công ty Cổ phần Khách sạn và Dịch vụ Đại Dương</t>
  </si>
  <si>
    <t>Công ty Cổ phần Tập đoàn Đại Dương</t>
  </si>
  <si>
    <t>Công ty Cổ phần Truyền thông số 1</t>
  </si>
  <si>
    <t>Công ty Cổ phần Dược Phẩm OPC</t>
  </si>
  <si>
    <t>Công ty Cổ phần Chứng khoán Phương Đông</t>
  </si>
  <si>
    <t>Công ty Cổ phần Pin Ắc quy Miền Nam</t>
  </si>
  <si>
    <t>Công ty Cổ phần Xuyên Thái Bình</t>
  </si>
  <si>
    <t>Công ty Cổ phần Đầu tư Phát triển Gas Đô thị</t>
  </si>
  <si>
    <t>Công ty Cổ phần Vận tải Dầu khí Cửu Long</t>
  </si>
  <si>
    <t>Công ty Cổ phần Du lịch Dầu khí Phương Đông</t>
  </si>
  <si>
    <t>Công ty Cổ phần Cảng Đồng Nai</t>
  </si>
  <si>
    <t>Công ty Cổ phần Phát triển Bất động sản Phát Đạt</t>
  </si>
  <si>
    <t>Tổng Công ty Cổ phần Dịch vụ Tổng hợp Dầu khí</t>
  </si>
  <si>
    <t>Công ty Cổ phần Dầu khí Đông Đô</t>
  </si>
  <si>
    <t>Công ty Cổ phần Gas Petrolimex</t>
  </si>
  <si>
    <t>Công ty Cổ phần Phân phối khí thấp áp dầu khí Việt Nam</t>
  </si>
  <si>
    <t>Công ty Cổ phần Bảo hiểm PJICO</t>
  </si>
  <si>
    <t>Công ty Cổ phần Kinh doanh Khí hoá lỏng miền Nam</t>
  </si>
  <si>
    <t>Công ty Cổ phần Taxi Gas Sài Gòn Petrolimex</t>
  </si>
  <si>
    <t>Công ty Cổ phần Xây dựng Phục Hưng Holdings</t>
  </si>
  <si>
    <t>Công ty Cổ phần Cao su Phước Hòa</t>
  </si>
  <si>
    <t>Công ty Cổ phần Chứng khoán Phú Hưng</t>
  </si>
  <si>
    <t>Công ty Cổ phần Xuất nhập khẩu Petrolimex</t>
  </si>
  <si>
    <t>Công ty Cổ phần PIV</t>
  </si>
  <si>
    <t>Công ty Cổ phần Thương mại và Vận tải Petrolimex Hà Nội</t>
  </si>
  <si>
    <t>Công ty Cổ phần Vận tải Xăng dầu đường thủy Petrolimex</t>
  </si>
  <si>
    <t>Công ty Cổ phần Hoá dầu Petrolimex</t>
  </si>
  <si>
    <t>Công ty Cổ phần Dược phẩm Dược liệu Pharmedic</t>
  </si>
  <si>
    <t>Công ty Cổ phần Cơ khí Xăng dầu</t>
  </si>
  <si>
    <t>Công ty Cổ phần Văn hóa Phương Nam</t>
  </si>
  <si>
    <t>Công ty Cổ phần Vàng bạc Đá quý Phú Nhuận</t>
  </si>
  <si>
    <t>Công ty Cổ phần Thép Pomina</t>
  </si>
  <si>
    <t>Công ty Cổ phần Thiết bị Bưu điện</t>
  </si>
  <si>
    <t>Công ty Cổ phần Nhiệt điện Phả Lại</t>
  </si>
  <si>
    <t>Công ty Cổ phần Tư vấn Điện lực Dầu khí Việt Nam</t>
  </si>
  <si>
    <t>Công ty Cổ phần Sản xuất Thương mại Dịch vụ Phú Phong</t>
  </si>
  <si>
    <t>Công ty Cổ phần Phát triển hạ tầng và Bất động sản Thái Bình Dương</t>
  </si>
  <si>
    <t>Công ty Cổ phần Dược phẩm Phong Phú</t>
  </si>
  <si>
    <t>Công ty Cổ phần Dịch vụ Kỹ thuật Điện lực Dầu khí Việt Nam</t>
  </si>
  <si>
    <t>Công ty Cổ phần Portserco</t>
  </si>
  <si>
    <t>Công ty Cổ phần Vận tải và Dịch vụ Petrolimex Sài Gòn</t>
  </si>
  <si>
    <t>Công ty Cổ phần Đầu tư và Xây lắp Dầu khí Sài Gòn</t>
  </si>
  <si>
    <t>Công ty Cổ phần Chứng khoán Dầu khí</t>
  </si>
  <si>
    <t>Công ty Cổ phần Phú Tài</t>
  </si>
  <si>
    <t>Công ty Cổ phần Đầu tư và Xây dựng Bưu điện</t>
  </si>
  <si>
    <t>Tổng Công ty Cổ phần Bảo hiểm Bưu điện</t>
  </si>
  <si>
    <t>Công ty Cổ phần Đầu tư Hạ tầng và Đô thị Dầu khí</t>
  </si>
  <si>
    <t>Công ty Cổ phần Sản xuất, Thương mại và Dịch vụ ô tô PTM</t>
  </si>
  <si>
    <t>Công ty Cổ phần Vận tải và Dịch vụ Petrolimex Hải Phòng</t>
  </si>
  <si>
    <t>Công ty Cổ phần Đầu tư và Phát triển PVI</t>
  </si>
  <si>
    <t>Công ty Cổ phần Tổng Công ty Xây lắp Dầu khí Nghệ An</t>
  </si>
  <si>
    <t>Tổng Công ty Dung dịch Khoan và Hoá phẩm Dầu khí - Công ty Cổ phần</t>
  </si>
  <si>
    <t>Tổng Công ty Cổ phần Khoan và Dịch vụ khoan Dầu khí</t>
  </si>
  <si>
    <t>Tổng Công ty Tư vấn Đầu tư và Thiết kế Dầu khí- CTCP</t>
  </si>
  <si>
    <t>Tổng Công ty Tài chính Cổ phần Dầu khí Việt Nam</t>
  </si>
  <si>
    <t>Công ty Cổ phần Kinh doanh Khí hóa lỏng Miền Bắc</t>
  </si>
  <si>
    <t>Công ty Cổ phần PVI</t>
  </si>
  <si>
    <t>Công ty Cổ phần Địa ốc Dầu khí</t>
  </si>
  <si>
    <t>Công ty Cổ phần Kinh doanh Dịch vụ Cao cấp Dầu khí Việt Nam</t>
  </si>
  <si>
    <t>Tổng Công ty Cổ phần Dịch vụ Kỹ thuật Dầu khí Việt Nam</t>
  </si>
  <si>
    <t>Tổng Công ty Cổ phần Vận tải Dầu khí</t>
  </si>
  <si>
    <t>Công ty Cổ phần Đầu tư Xây dựng Vinaconex - PVC</t>
  </si>
  <si>
    <t>Tổng Công ty Cổ phần Xây lắp Dầu khí Việt Nam</t>
  </si>
  <si>
    <t>Công ty Cổ phần Đầu tư và Thương mại Dầu khí Nghệ An</t>
  </si>
  <si>
    <t>Công ty Cổ phần Xây dựng Công nghiệp và Dân dụng Dầu khí</t>
  </si>
  <si>
    <t>Công ty Cổ phần Đầu tư Xây dựng thương mại dầu khí IDICO</t>
  </si>
  <si>
    <t>Công ty Cổ phần Xây lắp Dầu khí Miền Trung</t>
  </si>
  <si>
    <t>Công ty Cổ phần Kết cấu Kim loại và Lắp máy Dầu khí</t>
  </si>
  <si>
    <t>Công ty Cổ phần Xây lắp Đường ống Bể chứa Dầu khí</t>
  </si>
  <si>
    <t>Công ty Cổ phần Xây lắp và Phát triển Dịch vụ Bưu điện Quảng Nam</t>
  </si>
  <si>
    <t>Công ty Cổ phần Quốc Cường Gia Lai</t>
  </si>
  <si>
    <t>Công ty Cổ phần Que hàn điện Việt Đức</t>
  </si>
  <si>
    <t>Công ty Cổ phần Xi măng và Xây dựng Quảng Ninh</t>
  </si>
  <si>
    <t>Công ty Cổ phần Sách và Thiết bị trường học Quảng Ninh</t>
  </si>
  <si>
    <t>Công ty Cổ phần Công trình Giao thông Vận tải Quảng Nam</t>
  </si>
  <si>
    <t>Công ty Cổ phần Bóng đèn Phích nước Rạng Đông</t>
  </si>
  <si>
    <t>Công ty Cổ phần Địa ốc Chợ Lớn</t>
  </si>
  <si>
    <t>Công ty Cổ phần Nhựa Rạng Đông</t>
  </si>
  <si>
    <t>Công ty Cổ phần Cơ điện Lạnh</t>
  </si>
  <si>
    <t>Công ty Cổ phần Thủy điện Ry Ninh II</t>
  </si>
  <si>
    <t>Công ty Cổ phần Quốc Tế Hoàng Gia</t>
  </si>
  <si>
    <t>Công ty Cổ phần Sông Đà 12</t>
  </si>
  <si>
    <t>Công ty Cổ phần Sông Đà 505</t>
  </si>
  <si>
    <t>Công ty Cổ phần Sông Đà 7.04</t>
  </si>
  <si>
    <t>Công ty Cổ phần Sông Đà 9.01</t>
  </si>
  <si>
    <t>Công ty Cổ phần Sông Đà 9.06</t>
  </si>
  <si>
    <t>Công ty Cổ phần Sông Đà 9.09</t>
  </si>
  <si>
    <t>Công ty Cổ phần Lương thực Thực phẩm SAFOCO</t>
  </si>
  <si>
    <t>Công ty Cổ phần Đầu tư và Phát triển SACOM</t>
  </si>
  <si>
    <t>Công ty Cổ phần In sách giáo khoa tại TP.Hồ Chí Minh</t>
  </si>
  <si>
    <t>Công ty Cổ phần Hợp tác Kinh tế và Xuất nhập khẩu Savimex</t>
  </si>
  <si>
    <t>Công ty Cổ phần Sông Ba</t>
  </si>
  <si>
    <t>Công ty Cổ phần Vận tải và Giao nhận Bia Sài Gòn</t>
  </si>
  <si>
    <t>Công ty Cổ phần Bourbon Tây Ninh</t>
  </si>
  <si>
    <t>Công ty Cổ phần Xây dựng số 5</t>
  </si>
  <si>
    <t>Công ty Cổ phần Nước giải khát Chương Dương</t>
  </si>
  <si>
    <t>Công ty Cổ phần Xi măng Sài Sơn</t>
  </si>
  <si>
    <t>Công ty Cổ phần Sông Đà Cao Cường</t>
  </si>
  <si>
    <t>Công ty Cổ phần Địa Ốc Sài Gòn Thương Tín</t>
  </si>
  <si>
    <t>Công ty Cổ phần Sông Đà 1</t>
  </si>
  <si>
    <t>Công ty Cổ phần Sông Đà 2</t>
  </si>
  <si>
    <t>Công ty Cổ phần Sông Đà 4</t>
  </si>
  <si>
    <t>Công ty Cổ phần Sông Đà 5</t>
  </si>
  <si>
    <t>Công ty Cổ phần Sông Đà 6</t>
  </si>
  <si>
    <t>Công ty Cổ phần Sông Đà 7</t>
  </si>
  <si>
    <t>Công ty Cổ phần Sông Đà 9</t>
  </si>
  <si>
    <t>Công ty Cổ phần SIMCO Sông Đà</t>
  </si>
  <si>
    <t>Công ty Cổ phần Sông Đà 207</t>
  </si>
  <si>
    <t>Công ty Cổ phần Tư vấn Sông Đà</t>
  </si>
  <si>
    <t>Công ty Cổ phần Đầu tư và Xây lắp Sông Đà</t>
  </si>
  <si>
    <t>Công ty Cổ phần Kỹ thuật điện Sông Đà</t>
  </si>
  <si>
    <t>Công ty Cổ phần Sadico Cần Thơ</t>
  </si>
  <si>
    <t>Công ty Cổ phần Xây dựng hạ tầng Sông Đà</t>
  </si>
  <si>
    <t>Công ty Cổ phần Sơn Đồng Nai</t>
  </si>
  <si>
    <t>Công ty Cổ phần Đầu tư và Thương mại Dầu khí Sông Đà</t>
  </si>
  <si>
    <t>Công ty Cổ phần Sông Đà 10</t>
  </si>
  <si>
    <t>Công ty Cổ phần Đầu tư Xây dựng và Phát triển Đô thị Sông Đà</t>
  </si>
  <si>
    <t>Công ty Cổ phần Xi măng Sông Đà Yaly</t>
  </si>
  <si>
    <t>Công ty Cổ phần Đầu tư và Phát triển Điện Miền Trung</t>
  </si>
  <si>
    <t>Công ty Cổ phần Mía đường Nhiệt điện Gia Lai</t>
  </si>
  <si>
    <t>Công ty Cổ phần Đầu tư và Phát triển Giáo dục Phương Nam</t>
  </si>
  <si>
    <t>Công ty Cổ phần Sông Đà 11 Thăng Long</t>
  </si>
  <si>
    <t>Công ty Cổ phần Nhiên liệu Sài Gòn</t>
  </si>
  <si>
    <t>Công ty Cổ phần Đại lý Vận tải Safi</t>
  </si>
  <si>
    <t>Công ty Cổ phần Dệt lưới Sài Gòn</t>
  </si>
  <si>
    <t>Công ty Cổ phần Xuất nhập khẩu Sa Giang</t>
  </si>
  <si>
    <t>Công ty Cổ phần Sách Giáo dục tại TP.HCM</t>
  </si>
  <si>
    <t>Công ty Cổ phần Khách sạn Sài Gòn</t>
  </si>
  <si>
    <t>Công ty Cổ phần Công nghệ Viễn thông Sài Gòn</t>
  </si>
  <si>
    <t>Ngân hàng Thương mại Cổ phần Sài Gòn – Hà Nội</t>
  </si>
  <si>
    <t>Công ty Cổ phần Quốc tế Sơn Hà</t>
  </si>
  <si>
    <t>Công ty Cổ phần Đầu tư Tổng hợp Hà Nội</t>
  </si>
  <si>
    <t>Công ty Cổ phần Chứng khoán Sài Gòn Hà Nội</t>
  </si>
  <si>
    <t>Công ty Cổ phần Đầu tư - Phát triển Sông Đà</t>
  </si>
  <si>
    <t>Công ty Cổ phần Thủy sản số 1</t>
  </si>
  <si>
    <t>Công ty Cổ phần Sông Đà 1.01</t>
  </si>
  <si>
    <t>Công ty Cổ phần Thủy điện Cần Đơn</t>
  </si>
  <si>
    <t>Công ty Cổ phần Sông Đà 11</t>
  </si>
  <si>
    <t>Công ty Cổ phần Sông Đà 19</t>
  </si>
  <si>
    <t>Công ty Cổ phần Đầu tư Phát triển Đô thị và Khu công nghiệp Sông Đà</t>
  </si>
  <si>
    <t>Công ty Cổ phần Công trình Giao thông Sông Đà</t>
  </si>
  <si>
    <t>Công ty Cổ phần Thiết bị Phụ tùng Sài Gòn</t>
  </si>
  <si>
    <t>Công ty Cổ phần Đầu tư Thương mại SMC</t>
  </si>
  <si>
    <t>Công ty Cổ phần Vật liệu Điện và Viễn thông Sam Cường</t>
  </si>
  <si>
    <t>Công ty Cổ phần Sông Đà 10.1</t>
  </si>
  <si>
    <t>Công ty Cổ phần S.P.M</t>
  </si>
  <si>
    <t>Công ty Cổ phần Bao bì Nhựa Sài Gòn</t>
  </si>
  <si>
    <t>Công ty Cổ phần Khoáng sản Sài Gòn - Quy Nhơn</t>
  </si>
  <si>
    <t>Công ty Cổ phần SARA Việt Nam</t>
  </si>
  <si>
    <t>Công ty Cổ phần Sara</t>
  </si>
  <si>
    <t>Công ty Cổ phần Cao su Sao Vàng</t>
  </si>
  <si>
    <t>Công ty Cổ phần Kỹ nghệ lạnh</t>
  </si>
  <si>
    <t>Công ty Cổ phần Giống cây trồng Miền Nam</t>
  </si>
  <si>
    <t>Công ty Cổ phần Vận tải Biển Hải Âu</t>
  </si>
  <si>
    <t>Công ty Cổ phần Chứng khoán Sài Gòn</t>
  </si>
  <si>
    <t>Công ty Cổ phần Chế tạo kết cấu thép VNECO.SSM</t>
  </si>
  <si>
    <t>Công ty Cổ phần Siêu Thanh</t>
  </si>
  <si>
    <t>Ngân hàng Thương mại Cổ phần Sài Gòn Thương Tín</t>
  </si>
  <si>
    <t>Công ty Cổ phần Sách và Thiết bị trường học Tp. Hồ Chí Minh</t>
  </si>
  <si>
    <t>Công ty Cổ phần Kho Vận Miền Nam</t>
  </si>
  <si>
    <t>Công ty Cổ phần Sông Đà – Thăng Long</t>
  </si>
  <si>
    <t>Công ty Cổ phần Công nghiệp Thương mại Sông Đà</t>
  </si>
  <si>
    <t>Công ty Cổ phần Vận chuyển Sài Gòn Tourisrt</t>
  </si>
  <si>
    <t>Công ty Cổ phần Dịch vụ tổng hợp Sài Gòn</t>
  </si>
  <si>
    <t>Công ty Cổ phần Bao bì Biên Hòa</t>
  </si>
  <si>
    <t>Công ty Cổ phần SOLAVINA</t>
  </si>
  <si>
    <t>Công ty Cổ phần Công nghệ Sài Gòn Viễn Đông</t>
  </si>
  <si>
    <t>Công ty Cổ phần Sonadezi Long Thành</t>
  </si>
  <si>
    <t>Công ty Cổ phần Dầu Thực vật Tường An</t>
  </si>
  <si>
    <t>Công ty Cổ phần Thế giới số Trần Anh</t>
  </si>
  <si>
    <t>Công ty Cổ phần Chứng khoán Tràng An</t>
  </si>
  <si>
    <t>Công ty Cổ phần Thuỷ điện Thác Bà</t>
  </si>
  <si>
    <t>Công ty Cổ phần Xi măng Thái Bình</t>
  </si>
  <si>
    <t>Công ty Cổ phần Than Cọc Sáu – TKV</t>
  </si>
  <si>
    <t>Công ty Cổ phần Đại lý Giao nhận Vận tải Xếp dỡ Tân Cảng</t>
  </si>
  <si>
    <t>Công ty Cổ phần Dệt may - Đầu tư - Thương mại Thành Công</t>
  </si>
  <si>
    <t>Công ty Cổ phần Vận tải Đa phương thức Duyên Hải</t>
  </si>
  <si>
    <t>Công ty Cổ phần Công nghiệp Gốm sứ TAICERA</t>
  </si>
  <si>
    <t>Công ty Cổ phần Than Cao Sơn - TKV</t>
  </si>
  <si>
    <t>Công ty Cổ phần Cáp treo Núi Bà Tây Ninh</t>
  </si>
  <si>
    <t>Công ty Cổ phần Kinh doanh và Phát triển Bình Dương</t>
  </si>
  <si>
    <t>Công ty Cổ phần Phát triển Nhà Thủ Đức</t>
  </si>
  <si>
    <t>Công ty Cổ phần Than Đèo Nai</t>
  </si>
  <si>
    <t>Công ty Cổ phần Cấp nước Thủ Đức</t>
  </si>
  <si>
    <t>Công ty Cổ phần Vải sợi May mặc Miền Bắc</t>
  </si>
  <si>
    <t>Công ty Cổ phần Xuất nhập khẩu Tổng hợp I Việt Nam</t>
  </si>
  <si>
    <t>Công ty Cổ phần Bia Thanh Hóa</t>
  </si>
  <si>
    <t>Công ty Cổ phần Đầu tư và Xây dựng Tiền Giang</t>
  </si>
  <si>
    <t>Công ty Cổ phần Than Hà Tu - TKV</t>
  </si>
  <si>
    <t>Công ty Cổ phần Đầu tư Điện Tây Nguyên</t>
  </si>
  <si>
    <t>Công ty Cổ phần TIE</t>
  </si>
  <si>
    <t>Công ty Cổ phần Tập đoàn Đầu tư Thăng Long</t>
  </si>
  <si>
    <t>Công ty Cổ phần Sản xuất Kinh doanh Xuất nhập khẩu Dịch vụ và Đầu tư Tân Bình</t>
  </si>
  <si>
    <t>Công ty Cổ phần Dịch vụ Vận tải và Thương mại</t>
  </si>
  <si>
    <t>Công ty Cổ phần Xây dựng và Kinh doanh Địa ốc Tân Kỷ</t>
  </si>
  <si>
    <t>Công ty Cổ phần Công nghiệp Tung Kuang</t>
  </si>
  <si>
    <t>Công ty Cổ phần Tập đoàn Thiên Long</t>
  </si>
  <si>
    <t>Công ty Cổ phần Tập đoàn Thép Tiến Lên</t>
  </si>
  <si>
    <t>Công ty Cổ phần Thương mại Xuất nhập khẩu Thủ Đức</t>
  </si>
  <si>
    <t>Công ty Cổ phần Thủy điện Thác Mơ</t>
  </si>
  <si>
    <t>Công ty Cổ phần Ô tô TMT</t>
  </si>
  <si>
    <t>Công ty Cổ phần VICEM Thương mại Xi măng</t>
  </si>
  <si>
    <t>Công ty Cổ phần Thương mại Xuất nhập khẩu Thiên Nam</t>
  </si>
  <si>
    <t>Công ty Cổ phần Cao su Thống Nhất</t>
  </si>
  <si>
    <t>Công ty Cổ phần Đầu tư và Thương mại TNG</t>
  </si>
  <si>
    <t>Công ty Cổ phần Tài Nguyên</t>
  </si>
  <si>
    <t>Công ty Cổ phần Nhựa Tân Đại Hưng</t>
  </si>
  <si>
    <t>Công ty Cổ phần In Sách giáo khoa tại TP.Hà Nội</t>
  </si>
  <si>
    <t>Công ty Cổ phần Nhựa Tân Phú</t>
  </si>
  <si>
    <t>Công ty Cổ phần Traphaco</t>
  </si>
  <si>
    <t>Công ty Cổ phần Cao su Tây Ninh</t>
  </si>
  <si>
    <t>Công ty Cổ phần Thủy sản số 4</t>
  </si>
  <si>
    <t>Công ty Cổ phần Ắc quy Tia Sáng</t>
  </si>
  <si>
    <t>Công ty Cổ phần Kỹ thuật Nông nghiệp Cần Thơ</t>
  </si>
  <si>
    <t>Công ty Cổ phần Xi măng Tiên Sơn Hà Tây</t>
  </si>
  <si>
    <t>Công ty Cổ phần Dịch vụ Kỹ thuật Viễn thông</t>
  </si>
  <si>
    <t>Công ty Cổ phần Gạch men Thanh Thanh</t>
  </si>
  <si>
    <t>Công ty Cổ phần Tập đoàn Kỹ nghệ Gỗ Trường Thành</t>
  </si>
  <si>
    <t>Công ty Cổ phần Bao bì Nhựa Tân Tiến</t>
  </si>
  <si>
    <t>Công ty Cổ phần Tư vấn và Xây dựng Điện 1</t>
  </si>
  <si>
    <t>Công ty Cổ phần Tư vấn Xây dựng Điện 2</t>
  </si>
  <si>
    <t>Công ty Cổ phần Tư vấn Xây dựng Điện 3</t>
  </si>
  <si>
    <t>Công ty Cổ phần Tư vấn Xây dựng Điện 4</t>
  </si>
  <si>
    <t>Công ty Cổ phần Than Vàng Danh - Vinacomin</t>
  </si>
  <si>
    <t>Công ty Cổ phần Thạch cao Xi Măng</t>
  </si>
  <si>
    <t>Công ty Cổ phần Dây và Cáp điện Taya Việt Nam</t>
  </si>
  <si>
    <t>Công ty Cổ phần Xây dựng và Phát triển đô thị Tỉnh Bà Rịa - Vũng Tàu</t>
  </si>
  <si>
    <t>Công ty Cổ phần Đầu tư Phát triển Nhà và Đô thị IDICO</t>
  </si>
  <si>
    <t>Công ty Cổ phần Viễn Liên</t>
  </si>
  <si>
    <t>Công ty Cổ phần Xây dựng số 12</t>
  </si>
  <si>
    <t>Công ty Cổ phần Xây dựng số 15</t>
  </si>
  <si>
    <t>Công ty Cổ phần Vinaconex 21</t>
  </si>
  <si>
    <t>Công ty Cổ phần Viễn thông Vạn Xuân</t>
  </si>
  <si>
    <t>Công ty Cổ phần Nhựa – Bao bì Vinh</t>
  </si>
  <si>
    <t>Công ty Cổ phần Điện tử Bình Hoà</t>
  </si>
  <si>
    <t>Công ty Cổ phần Xây dựng số 1</t>
  </si>
  <si>
    <t>Công ty Cổ phần Xây dựng số 2</t>
  </si>
  <si>
    <t>Công ty Cổ phần Xây dựng số 3</t>
  </si>
  <si>
    <t>Công ty Cổ phần xây dựng số 5</t>
  </si>
  <si>
    <t>Công ty Cổ phần Vinaconex 6</t>
  </si>
  <si>
    <t>Công ty Cổ Phần Xây dựng số 7</t>
  </si>
  <si>
    <t>Công ty Cổ phần Xây dựng số 9</t>
  </si>
  <si>
    <t>Ngân hàng Thương mại Cổ phần Ngoại thương Việt Nam</t>
  </si>
  <si>
    <t>Công ty Cổ phần Vinaconex 25</t>
  </si>
  <si>
    <t>Công ty Cổ phần Vinacafé Biên Hòa</t>
  </si>
  <si>
    <t>Tổng Công ty Cổ phần Xuất nhập khẩu và Xây dựng Việt Nam</t>
  </si>
  <si>
    <t>Công ty Cổ phần Nhân lực và Thương mại Vinaconex</t>
  </si>
  <si>
    <t>Công ty Cổ phần Đầu tư và Phát triển Du lịch Vinaconex</t>
  </si>
  <si>
    <t>Công ty Cổ phần Vận tải Vinaconex</t>
  </si>
  <si>
    <t>Công ty Cổ phần Thực phẩm Lâm Đồng</t>
  </si>
  <si>
    <t>Công ty Cổ phần Chứng khoán Rồng Việt</t>
  </si>
  <si>
    <t>Công ty Cổ phần Xây dựng điện VNECO1</t>
  </si>
  <si>
    <t>Công ty Cổ phần Xây dựng Điện VNECO 2</t>
  </si>
  <si>
    <t>Công ty Cổ phần Xây dựng điện VNECO 3</t>
  </si>
  <si>
    <t>Công ty Cổ phần Đầu tư và Xây dựng VNECO 9</t>
  </si>
  <si>
    <t>Công ty Cổ phần Khử trùng Việt Nam</t>
  </si>
  <si>
    <t>Công ty Cổ phần Vận tải Thuê tàu</t>
  </si>
  <si>
    <t>Công ty Cổ phần Cảng Rau Quả</t>
  </si>
  <si>
    <t>Công ty Cổ phần Ống thép Việt Đức</t>
  </si>
  <si>
    <t>Công ty Cổ phần Vĩnh Hoàn</t>
  </si>
  <si>
    <t>Công ty Cổ phần Đầu tư và Sản xuất Việt Hàn</t>
  </si>
  <si>
    <t>Công ty Cổ phần Đầu tư Xây dựng Viwaseen - Huế</t>
  </si>
  <si>
    <t>Công ty Cổ phần Viglacera Hạ Long</t>
  </si>
  <si>
    <t>Công ty Cổ phần Tập đoàn Đầu tư Việt Nam</t>
  </si>
  <si>
    <t>Công ty Cổ phần Đầu tư Phát triển Thương mại Viễn Đông</t>
  </si>
  <si>
    <t>Công ty Cổ phần Công nghệ Viễn thông VI TE CO</t>
  </si>
  <si>
    <t>Công ty Cổ phần Chứng khoán Thương mại và Công nghiệp Việt Nam</t>
  </si>
  <si>
    <t>Công ty Cổ phần Vận tải Xăng đầu VIPCO</t>
  </si>
  <si>
    <t>Công ty Cổ phần Thép Việt Ý</t>
  </si>
  <si>
    <t>Công ty Cổ phần Viglacera Tiên Sơn</t>
  </si>
  <si>
    <t>Công ty Cổ phần Chứng khoán Xuân Thành</t>
  </si>
  <si>
    <t>Công ty Cổ phần Cáp nhựa Vĩnh Khánh</t>
  </si>
  <si>
    <t>Công ty Cổ phần Đầu tư và Phát triển Công nghệ Văn Lang</t>
  </si>
  <si>
    <t>Công ty Cổ phần Lương thực Thực phẩm Vĩnh Long</t>
  </si>
  <si>
    <t>Công ty Cổ phần VIMECO</t>
  </si>
  <si>
    <t>Công ty Cổ phần Y Dược phẩm Vimedimex</t>
  </si>
  <si>
    <t>Công ty Cổ phần Vận tải biển Vinaship</t>
  </si>
  <si>
    <t>Công ty Cổ phần Giám định Vinacontrol</t>
  </si>
  <si>
    <t>Công ty Cổ phần Chứng khoán VNDIRECT</t>
  </si>
  <si>
    <t>Tổng Công ty Cổ phần Xây dựng điện Việt Nam</t>
  </si>
  <si>
    <t>Công ty Cổ phần Vận tải Ngoại Thương</t>
  </si>
  <si>
    <t>Công ty Cổ phần Du lịch Golf Việt Nam</t>
  </si>
  <si>
    <t>Công ty Cổ phần Thủy hải sản Việt Nhật</t>
  </si>
  <si>
    <t>Công ty Cổ phần Đầu tư Bất động sản Việt Nam</t>
  </si>
  <si>
    <t>Công ty Cổ phần Giao nhận Vận tải và Thương Mại</t>
  </si>
  <si>
    <t>Công ty Cổ phần Sữa Việt Nam</t>
  </si>
  <si>
    <t>Tổng Công ty Cổ phần Tái bảo hiểm Quốc gia Việt Nam</t>
  </si>
  <si>
    <t>Công ty Cổ phần Ánh Dương Việt Nam</t>
  </si>
  <si>
    <t>Công ty Cổ phần Giao nhận Vận tải Ngoại Thương</t>
  </si>
  <si>
    <t>Công ty Cổ phần Vận tải Biển Việt Nam</t>
  </si>
  <si>
    <t>Công ty Cổ phần Đầu tư và Phát triển Năng lượng Việt Nam</t>
  </si>
  <si>
    <t>Công ty Cổ phần Vạn Phát Hưng</t>
  </si>
  <si>
    <t>Công ty Cổ phần Bao bì Dầu thực vật</t>
  </si>
  <si>
    <t>Công ty Cổ phần Xây lắp và Địa ốc Vũng Tàu</t>
  </si>
  <si>
    <t>Công ty Cổ phần Container Việt Nam</t>
  </si>
  <si>
    <t>Công ty Cổ phần Thủy điện Vĩnh Sơn - Sông Hinh</t>
  </si>
  <si>
    <t>Công ty Cổ phần Đầu tư và Xây dựng Cấp thoát nước</t>
  </si>
  <si>
    <t>Công ty Cổ phần Vận tải và Thuê Tàu biển Việt Nam</t>
  </si>
  <si>
    <t>Công ty Cổ phần Viettronics Tân Bình</t>
  </si>
  <si>
    <t>Công ty Cổ phần Viễn Thông VTC</t>
  </si>
  <si>
    <t>Công ty Cổ phần Thức ăn Chăn nuôi Việt Thắng</t>
  </si>
  <si>
    <t>Công ty Cổ phần Thăng Long</t>
  </si>
  <si>
    <t>Công ty Cổ phần Vận tải Xăng dầu VITACO</t>
  </si>
  <si>
    <t>Công ty Cổ phần Viglacera Từ Sơn</t>
  </si>
  <si>
    <t>Công ty Cổ phần VICEM Vật tư Vận tải Xi măng</t>
  </si>
  <si>
    <t>Công ty Cổ phần Vật liệu xây dựng Bến Tre</t>
  </si>
  <si>
    <t>Công ty Cổ phần Bến xe Miền Tây</t>
  </si>
  <si>
    <t>Công ty Cổ phần Chứng khoán Phố Wall</t>
  </si>
  <si>
    <t>Công ty Cổ phần Bê tông và Xây dựng Vinaconex Xuân Mai</t>
  </si>
  <si>
    <t>Công ty Cổ phần Xi măng và Khoáng sản Yên Bái</t>
  </si>
  <si>
    <t xml:space="preserve">Giá trị Giao dịch NDTNN </t>
  </si>
  <si>
    <t>Công ty Cổ phần CokyVina</t>
  </si>
  <si>
    <t>HOSE real-time</t>
  </si>
  <si>
    <t>time</t>
  </si>
  <si>
    <t>Vnindex</t>
  </si>
  <si>
    <t>KLGD lũy kế</t>
  </si>
  <si>
    <t>HNX real-time</t>
  </si>
  <si>
    <t>HNXindex</t>
  </si>
  <si>
    <t>Công ty Cổ phần Đầu tư Alphanam</t>
  </si>
  <si>
    <t>VE8</t>
  </si>
  <si>
    <t>Công ty Cổ phần Xây dựng Điện Vneco 8</t>
  </si>
  <si>
    <t>SII</t>
  </si>
  <si>
    <t>Công ty Cổ phần Đầu tư Hạ tầng Bất động sản Sài Gòn</t>
  </si>
  <si>
    <t>SPI</t>
  </si>
  <si>
    <t>ITQ</t>
  </si>
  <si>
    <t>Công ty Cổ phần Tập đoàn Thiên Quang</t>
  </si>
  <si>
    <t>PTK</t>
  </si>
  <si>
    <t>Công ty Cổ phần Luyện kim Phú Thịnh</t>
  </si>
  <si>
    <t>SLS</t>
  </si>
  <si>
    <t>Công ty Cổ phần Mía đường Sơn La</t>
  </si>
  <si>
    <t>Công ty Cổ phần Đá Spilít</t>
  </si>
  <si>
    <t>GiaThamChieu</t>
  </si>
  <si>
    <t>Giá tham chiếu</t>
  </si>
  <si>
    <t>CLP</t>
  </si>
  <si>
    <t>Công ty Cổ phần Thủy sản Cửu Long</t>
  </si>
  <si>
    <t>VE4</t>
  </si>
  <si>
    <t>Công ty Cổ phần Xây dựng điện VNECO4</t>
  </si>
  <si>
    <t>EMC</t>
  </si>
  <si>
    <t>VNN</t>
  </si>
  <si>
    <t>AGM</t>
  </si>
  <si>
    <t>Công ty Cổ phần Xuất nhập khẩu An Giang</t>
  </si>
  <si>
    <t>C32</t>
  </si>
  <si>
    <t>Công ty Cổ phần Đầu tư Xây dựng 3-2</t>
  </si>
  <si>
    <t>Công ty Cổ phần CMISTON Việt Nam</t>
  </si>
  <si>
    <t>Công ty Cổ phần Cơ điện Thủ Đức</t>
  </si>
  <si>
    <t>PID</t>
  </si>
  <si>
    <t>Công ty Cổ phần Trang trí nội thất Dầu khí</t>
  </si>
  <si>
    <t>Công ty Cổ phần Transimex-Saigon</t>
  </si>
  <si>
    <t>Công ty Cổ phần Đầu tư Vietnamnet</t>
  </si>
  <si>
    <t>Minor Trend</t>
  </si>
  <si>
    <t>Short term trend</t>
  </si>
  <si>
    <t>Intermediate Trend</t>
  </si>
  <si>
    <t>Ghi chú:</t>
  </si>
  <si>
    <t>Minor Trend là xu hướng từ  5 ngày đến 10 ngày</t>
  </si>
  <si>
    <t>short term trend là xu hướng từ 10 ngày đến 3 tuần</t>
  </si>
  <si>
    <t>Intermediate trend là xu hướng từ 3 tuần đến 6 tháng</t>
  </si>
  <si>
    <t>KHUYẾN NGHỊ ĐẦU TƯ</t>
  </si>
  <si>
    <t>MUA</t>
  </si>
  <si>
    <t>Ngày mở
 khuyến nghị</t>
  </si>
  <si>
    <t>Ngày đóng 
khuyến nghị</t>
  </si>
  <si>
    <t>Khuyến nghị</t>
  </si>
  <si>
    <t>Giá khuyến
 nghị</t>
  </si>
  <si>
    <t>Giá mục
 tiêu</t>
  </si>
  <si>
    <t>Giá 
cắt lỗ</t>
  </si>
  <si>
    <t>12/12/2012</t>
  </si>
  <si>
    <t>17/12/2012</t>
  </si>
  <si>
    <t>Trang 7</t>
  </si>
  <si>
    <t>Khuyến nghị đã đóng</t>
  </si>
  <si>
    <t>21/12/2012</t>
  </si>
  <si>
    <t>Giá đóng khuyến nghị</t>
  </si>
  <si>
    <t>Hiệu suất 
(%)</t>
  </si>
  <si>
    <t>26/12/2012</t>
  </si>
  <si>
    <t>02/01/2013</t>
  </si>
  <si>
    <t>03/01/2013</t>
  </si>
  <si>
    <t>HAR</t>
  </si>
  <si>
    <t>Công ty Cổ phần Đầu tư Thương mại Bất động sản An Dương Thảo Điền</t>
  </si>
  <si>
    <t>SHA</t>
  </si>
  <si>
    <t>Công ty Cổ phần Sơn Hà Sài Gòn</t>
  </si>
  <si>
    <t>15/01/2013</t>
  </si>
  <si>
    <t>18/01/2013</t>
  </si>
  <si>
    <t>Công ty Cổ phần Hồng Hà Việt Nam</t>
  </si>
  <si>
    <t>TTZ</t>
  </si>
  <si>
    <t>Công ty Cổ phần Xây dựng và Công nghệ Tiến Trung</t>
  </si>
  <si>
    <t>Khuyến nghị đang mở</t>
  </si>
  <si>
    <t>Giá hiện
tại</t>
  </si>
  <si>
    <t>Hiệu suất tạm tính (%)</t>
  </si>
  <si>
    <t>04/02/2013</t>
  </si>
  <si>
    <t>07/02/2013</t>
  </si>
  <si>
    <t>21/02/2013</t>
  </si>
  <si>
    <t>LỌC CỔ PHIẾU</t>
  </si>
  <si>
    <t>Công ty Cổ phần Xây dựng Công trình 482</t>
  </si>
  <si>
    <t>Công ty Cổ phần Đại lý Liên hiệp Vận chuyển</t>
  </si>
  <si>
    <t>NLG</t>
  </si>
  <si>
    <t>Công ty cổ phần Đầu tư Nam Long</t>
  </si>
  <si>
    <t>DHP</t>
  </si>
  <si>
    <t>Công ty Cổ phần Điện cơ Hải Phòng</t>
  </si>
  <si>
    <t>HLD</t>
  </si>
  <si>
    <t>Công ty Cổ phần Đầu tư và Phát triển Bất động sản HUDLAND</t>
  </si>
  <si>
    <t xml:space="preserve">MÃ CỔ PHIẾU: SII </t>
  </si>
  <si>
    <t>09/04/2013</t>
  </si>
  <si>
    <t>06/02/2013</t>
  </si>
  <si>
    <t>Trang 4</t>
  </si>
  <si>
    <t>12/04/2013</t>
  </si>
  <si>
    <t>Phát hành cổ phiếu</t>
  </si>
  <si>
    <t>FCM</t>
  </si>
  <si>
    <t>Công ty Cổ phần Khoáng sản FECON</t>
  </si>
  <si>
    <t>TOP CỔ PHIẾU CÓ TĂNG TRƯỞNG LỢI NHUẬN Q1.2013 SO CÙNG KỲ CAO NHẤT</t>
  </si>
  <si>
    <t>LN Q1.2013</t>
  </si>
  <si>
    <t>LN Q1 YOY</t>
  </si>
  <si>
    <t>KLGD TB</t>
  </si>
  <si>
    <t>BV</t>
  </si>
  <si>
    <t xml:space="preserve"> ROE</t>
  </si>
  <si>
    <t>Công nợ/VCSH</t>
  </si>
  <si>
    <t>Kế hoạch cổ tức 2013</t>
  </si>
  <si>
    <t>TOP CỔ PHIẾU CÓ KQKD Q1.2013 HOÀN THÀNH KẾ HOẠCH NĂM 2013 CAO NHẤT</t>
  </si>
  <si>
    <t>% hoàn thành kế hoạch LN 2013</t>
  </si>
  <si>
    <t>P/E Ngành</t>
  </si>
  <si>
    <t>KH Cổ tức 2013</t>
  </si>
  <si>
    <t>Công ty Cổ phần VICOSTONE</t>
  </si>
  <si>
    <t>MÃ CỔ PHIẾU: KLS</t>
  </si>
  <si>
    <t>MÃ CỔ PHIẾU: OGC</t>
  </si>
  <si>
    <t>27/05/2013</t>
  </si>
  <si>
    <t>TOP CỔ PHIẾU CÓ TỶ LỆ SỞ HỮU NĐTNN CAO NHẤT</t>
  </si>
  <si>
    <t>-</t>
  </si>
  <si>
    <t>Giảm</t>
  </si>
  <si>
    <t>17/06/2013</t>
  </si>
  <si>
    <t>PSD</t>
  </si>
  <si>
    <t>Công ty Cổ phần Phân phối Tổng hợp Dầu khí</t>
  </si>
  <si>
    <t>Lấy ý kiến cổ đông bằng văn bản</t>
  </si>
  <si>
    <t>Niêm yết thêm</t>
  </si>
  <si>
    <t>Trung tính</t>
  </si>
  <si>
    <t>Họp Hội đồng Quản trị</t>
  </si>
  <si>
    <t>Đại hội Đồng Cổ đông</t>
  </si>
  <si>
    <t>Thay đổi BLĐ</t>
  </si>
  <si>
    <t>Tỷ lệ sở hữu NĐTNN</t>
  </si>
  <si>
    <t>VFMVF1</t>
  </si>
  <si>
    <t>ASIAGF</t>
  </si>
  <si>
    <t>Giao dịch cổ phiếu quỹ</t>
  </si>
  <si>
    <t>Đại hội Cổ đông Bất thường</t>
  </si>
  <si>
    <t>SSF</t>
  </si>
</sst>
</file>

<file path=xl/styles.xml><?xml version="1.0" encoding="utf-8"?>
<styleSheet xmlns="http://schemas.openxmlformats.org/spreadsheetml/2006/main">
  <numFmts count="9">
    <numFmt numFmtId="43" formatCode="_(* #,##0.00_);_(* \(#,##0.00\);_(* &quot;-&quot;??_);_(@_)"/>
    <numFmt numFmtId="164" formatCode="_(* #,##0.0_);_(* \(#,##0.0\);_(* &quot;-&quot;??_);_(@_)"/>
    <numFmt numFmtId="165" formatCode="_(* #,##0_);_(* \(#,##0\);_(* &quot;-&quot;??_);_(@_)"/>
    <numFmt numFmtId="166" formatCode="0.0%"/>
    <numFmt numFmtId="167" formatCode="#,##0.0"/>
    <numFmt numFmtId="168" formatCode="[$-409]d\-mmm;@"/>
    <numFmt numFmtId="169" formatCode="0.0"/>
    <numFmt numFmtId="170" formatCode="[$-1010000]d/m/yyyy;@"/>
    <numFmt numFmtId="171" formatCode="0.000%"/>
  </numFmts>
  <fonts count="42">
    <font>
      <sz val="11"/>
      <color theme="1"/>
      <name val="Calibri"/>
      <family val="2"/>
      <scheme val="minor"/>
    </font>
    <font>
      <sz val="11"/>
      <color theme="1"/>
      <name val="Calibri"/>
      <family val="2"/>
      <scheme val="minor"/>
    </font>
    <font>
      <b/>
      <sz val="10"/>
      <color theme="3"/>
      <name val="Arial"/>
      <family val="2"/>
    </font>
    <font>
      <sz val="10"/>
      <color theme="3"/>
      <name val="Arial"/>
      <family val="2"/>
    </font>
    <font>
      <b/>
      <sz val="8"/>
      <color theme="3"/>
      <name val="Arial"/>
      <family val="2"/>
    </font>
    <font>
      <b/>
      <sz val="8"/>
      <color theme="0"/>
      <name val="Arial"/>
      <family val="2"/>
    </font>
    <font>
      <sz val="8"/>
      <color theme="3"/>
      <name val="Arial"/>
      <family val="2"/>
    </font>
    <font>
      <sz val="8"/>
      <color theme="0" tint="-0.249977111117893"/>
      <name val="Arial"/>
      <family val="2"/>
    </font>
    <font>
      <sz val="8"/>
      <color theme="0"/>
      <name val="Arial"/>
      <family val="2"/>
    </font>
    <font>
      <b/>
      <sz val="10"/>
      <color theme="9"/>
      <name val="Arial"/>
      <family val="2"/>
    </font>
    <font>
      <b/>
      <sz val="9"/>
      <color theme="3"/>
      <name val="Arial"/>
      <family val="2"/>
    </font>
    <font>
      <sz val="14"/>
      <color theme="9"/>
      <name val="Calibri"/>
      <family val="2"/>
    </font>
    <font>
      <b/>
      <sz val="10"/>
      <color theme="0"/>
      <name val="Arial"/>
      <family val="2"/>
    </font>
    <font>
      <sz val="11"/>
      <color theme="1"/>
      <name val="Arial"/>
      <family val="2"/>
    </font>
    <font>
      <sz val="8"/>
      <color theme="1"/>
      <name val="Arial"/>
      <family val="2"/>
    </font>
    <font>
      <b/>
      <sz val="12"/>
      <color theme="3"/>
      <name val="Arial"/>
      <family val="2"/>
    </font>
    <font>
      <sz val="8"/>
      <color rgb="FF00B050"/>
      <name val="Arial"/>
      <family val="2"/>
    </font>
    <font>
      <b/>
      <sz val="8"/>
      <color theme="1"/>
      <name val="Arial"/>
      <family val="2"/>
    </font>
    <font>
      <i/>
      <sz val="9"/>
      <color theme="1"/>
      <name val="Arial"/>
      <family val="2"/>
    </font>
    <font>
      <sz val="8"/>
      <color theme="0" tint="-4.9989318521683403E-2"/>
      <name val="Arial"/>
      <family val="2"/>
    </font>
    <font>
      <sz val="8"/>
      <color rgb="FF1C449C"/>
      <name val="Arial"/>
      <family val="2"/>
    </font>
    <font>
      <b/>
      <sz val="8"/>
      <color rgb="FF1C449C"/>
      <name val="Arial"/>
      <family val="2"/>
    </font>
    <font>
      <b/>
      <i/>
      <sz val="8"/>
      <color rgb="FF1C449C"/>
      <name val="Arial"/>
      <family val="2"/>
    </font>
    <font>
      <b/>
      <sz val="10"/>
      <color rgb="FF1C449C"/>
      <name val="Arial"/>
      <family val="2"/>
    </font>
    <font>
      <sz val="10"/>
      <color rgb="FF1C449C"/>
      <name val="Arial"/>
      <family val="2"/>
    </font>
    <font>
      <b/>
      <sz val="9"/>
      <color rgb="FF1C449C"/>
      <name val="Arial"/>
      <family val="2"/>
    </font>
    <font>
      <b/>
      <sz val="12"/>
      <color rgb="FF1C449C"/>
      <name val="Arial"/>
      <family val="2"/>
    </font>
    <font>
      <b/>
      <sz val="11"/>
      <color rgb="FFFF0000"/>
      <name val="Calibri"/>
      <family val="2"/>
      <scheme val="minor"/>
    </font>
    <font>
      <b/>
      <sz val="10"/>
      <color rgb="FFF5821F"/>
      <name val="Arial"/>
      <family val="2"/>
    </font>
    <font>
      <sz val="8"/>
      <color rgb="FFF5821F"/>
      <name val="Arial"/>
      <family val="2"/>
    </font>
    <font>
      <b/>
      <sz val="9"/>
      <color theme="1"/>
      <name val="Arial"/>
      <family val="2"/>
    </font>
    <font>
      <sz val="7"/>
      <color theme="3"/>
      <name val="Arial"/>
      <family val="2"/>
    </font>
    <font>
      <b/>
      <sz val="8"/>
      <color theme="0" tint="-4.9989318521683403E-2"/>
      <name val="Arial"/>
      <family val="2"/>
    </font>
    <font>
      <sz val="8"/>
      <name val="Arial"/>
      <family val="2"/>
    </font>
    <font>
      <b/>
      <sz val="8"/>
      <name val="Arial"/>
      <family val="2"/>
    </font>
    <font>
      <b/>
      <sz val="10"/>
      <name val="Arial"/>
      <family val="2"/>
    </font>
    <font>
      <sz val="10"/>
      <name val="Arial"/>
      <family val="2"/>
    </font>
    <font>
      <sz val="8"/>
      <name val="Calibri"/>
      <family val="2"/>
      <scheme val="minor"/>
    </font>
    <font>
      <sz val="8"/>
      <color rgb="FFFF0000"/>
      <name val="Arial"/>
      <family val="2"/>
    </font>
    <font>
      <b/>
      <sz val="16"/>
      <color rgb="FF1C449C"/>
      <name val="Arial"/>
      <family val="2"/>
    </font>
    <font>
      <b/>
      <sz val="11"/>
      <color rgb="FFF5821F"/>
      <name val="Arial"/>
      <family val="2"/>
    </font>
    <font>
      <sz val="8"/>
      <color theme="1"/>
      <name val="Calibri"/>
      <family val="2"/>
      <scheme val="minor"/>
    </font>
  </fonts>
  <fills count="10">
    <fill>
      <patternFill patternType="none"/>
    </fill>
    <fill>
      <patternFill patternType="gray125"/>
    </fill>
    <fill>
      <patternFill patternType="solid">
        <fgColor theme="0" tint="-4.9989318521683403E-2"/>
        <bgColor indexed="64"/>
      </patternFill>
    </fill>
    <fill>
      <patternFill patternType="solid">
        <fgColor theme="3"/>
        <bgColor indexed="64"/>
      </patternFill>
    </fill>
    <fill>
      <patternFill patternType="solid">
        <fgColor theme="0"/>
        <bgColor indexed="64"/>
      </patternFill>
    </fill>
    <fill>
      <patternFill patternType="solid">
        <fgColor theme="8" tint="0.79998168889431442"/>
        <bgColor indexed="64"/>
      </patternFill>
    </fill>
    <fill>
      <patternFill patternType="solid">
        <fgColor rgb="FF1C449C"/>
        <bgColor indexed="64"/>
      </patternFill>
    </fill>
    <fill>
      <patternFill patternType="solid">
        <fgColor rgb="FFFFFF00"/>
        <bgColor indexed="64"/>
      </patternFill>
    </fill>
    <fill>
      <patternFill patternType="solid">
        <fgColor theme="0" tint="-0.249977111117893"/>
        <bgColor indexed="64"/>
      </patternFill>
    </fill>
    <fill>
      <patternFill patternType="solid">
        <fgColor rgb="FF002060"/>
        <bgColor indexed="64"/>
      </patternFill>
    </fill>
  </fills>
  <borders count="15">
    <border>
      <left/>
      <right/>
      <top/>
      <bottom/>
      <diagonal/>
    </border>
    <border>
      <left/>
      <right/>
      <top style="thin">
        <color theme="3"/>
      </top>
      <bottom/>
      <diagonal/>
    </border>
    <border>
      <left style="thin">
        <color theme="3"/>
      </left>
      <right/>
      <top/>
      <bottom/>
      <diagonal/>
    </border>
    <border>
      <left/>
      <right style="thin">
        <color theme="3"/>
      </right>
      <top/>
      <bottom/>
      <diagonal/>
    </border>
    <border>
      <left style="thin">
        <color theme="3"/>
      </left>
      <right/>
      <top/>
      <bottom style="thin">
        <color theme="3"/>
      </bottom>
      <diagonal/>
    </border>
    <border>
      <left/>
      <right/>
      <top/>
      <bottom style="thin">
        <color theme="3"/>
      </bottom>
      <diagonal/>
    </border>
    <border>
      <left/>
      <right style="thin">
        <color theme="3"/>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right/>
      <top/>
      <bottom style="medium">
        <color theme="9"/>
      </bottom>
      <diagonal/>
    </border>
    <border>
      <left/>
      <right/>
      <top style="medium">
        <color theme="9"/>
      </top>
      <bottom/>
      <diagonal/>
    </border>
    <border>
      <left/>
      <right style="thin">
        <color theme="3"/>
      </right>
      <top style="thin">
        <color theme="3"/>
      </top>
      <bottom/>
      <diagonal/>
    </border>
    <border>
      <left/>
      <right/>
      <top style="medium">
        <color rgb="FFF5821F"/>
      </top>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13" fillId="0" borderId="0"/>
    <xf numFmtId="0" fontId="1" fillId="0" borderId="0"/>
  </cellStyleXfs>
  <cellXfs count="278">
    <xf numFmtId="0" fontId="0" fillId="0" borderId="0" xfId="0"/>
    <xf numFmtId="0" fontId="4" fillId="0" borderId="0" xfId="0" applyFont="1" applyBorder="1" applyAlignment="1">
      <alignment horizontal="left"/>
    </xf>
    <xf numFmtId="0" fontId="6" fillId="4" borderId="0" xfId="0" applyFont="1" applyFill="1"/>
    <xf numFmtId="0" fontId="4" fillId="4" borderId="0" xfId="0" applyFont="1" applyFill="1"/>
    <xf numFmtId="0" fontId="6" fillId="2" borderId="0" xfId="0" applyFont="1" applyFill="1"/>
    <xf numFmtId="0" fontId="5" fillId="3" borderId="0" xfId="0" applyFont="1" applyFill="1" applyAlignment="1">
      <alignment vertical="center"/>
    </xf>
    <xf numFmtId="0" fontId="6" fillId="0" borderId="0" xfId="0" applyFont="1"/>
    <xf numFmtId="0" fontId="6" fillId="0" borderId="0" xfId="0" applyFont="1" applyBorder="1"/>
    <xf numFmtId="0" fontId="5" fillId="4" borderId="0" xfId="0" applyFont="1" applyFill="1" applyAlignment="1">
      <alignment horizontal="right"/>
    </xf>
    <xf numFmtId="0" fontId="6" fillId="4" borderId="0" xfId="0" applyFont="1" applyFill="1" applyBorder="1"/>
    <xf numFmtId="0" fontId="3" fillId="0" borderId="0" xfId="0" applyFont="1" applyAlignment="1"/>
    <xf numFmtId="0" fontId="3" fillId="0" borderId="0" xfId="0" applyFont="1" applyAlignment="1">
      <alignment vertical="top" wrapText="1"/>
    </xf>
    <xf numFmtId="0" fontId="6" fillId="0" borderId="0" xfId="0" applyFont="1" applyFill="1"/>
    <xf numFmtId="0" fontId="3" fillId="4" borderId="0" xfId="0" applyFont="1" applyFill="1" applyAlignment="1">
      <alignment vertical="top" wrapText="1"/>
    </xf>
    <xf numFmtId="0" fontId="6" fillId="0" borderId="0" xfId="0" applyFont="1" applyFill="1" applyBorder="1"/>
    <xf numFmtId="0" fontId="0" fillId="0" borderId="0" xfId="0" applyBorder="1"/>
    <xf numFmtId="0" fontId="2" fillId="4" borderId="0" xfId="0" applyFont="1" applyFill="1"/>
    <xf numFmtId="0" fontId="11" fillId="4" borderId="0" xfId="0" applyFont="1" applyFill="1"/>
    <xf numFmtId="0" fontId="12" fillId="3" borderId="0" xfId="0" applyFont="1" applyFill="1" applyAlignment="1">
      <alignment vertical="center"/>
    </xf>
    <xf numFmtId="0" fontId="13" fillId="0" borderId="0" xfId="0" applyFont="1"/>
    <xf numFmtId="0" fontId="10" fillId="5" borderId="7" xfId="0" applyFont="1" applyFill="1" applyBorder="1" applyAlignment="1">
      <alignment horizontal="center"/>
    </xf>
    <xf numFmtId="0" fontId="10" fillId="5" borderId="8" xfId="0" applyFont="1" applyFill="1" applyBorder="1" applyAlignment="1">
      <alignment horizontal="right"/>
    </xf>
    <xf numFmtId="0" fontId="10" fillId="5" borderId="8" xfId="0" applyFont="1" applyFill="1" applyBorder="1" applyAlignment="1">
      <alignment horizontal="right" wrapText="1"/>
    </xf>
    <xf numFmtId="0" fontId="14" fillId="0" borderId="2" xfId="0" applyFont="1" applyFill="1" applyBorder="1" applyAlignment="1">
      <alignment horizontal="center" vertical="center"/>
    </xf>
    <xf numFmtId="0" fontId="13" fillId="0" borderId="0" xfId="0" applyFont="1" applyAlignment="1">
      <alignment vertical="center"/>
    </xf>
    <xf numFmtId="0" fontId="14" fillId="5" borderId="2" xfId="0" applyFont="1" applyFill="1" applyBorder="1" applyAlignment="1">
      <alignment horizontal="center" vertical="center"/>
    </xf>
    <xf numFmtId="0" fontId="14" fillId="0" borderId="4" xfId="0" applyFont="1" applyFill="1" applyBorder="1" applyAlignment="1">
      <alignment horizontal="center" vertical="center"/>
    </xf>
    <xf numFmtId="0" fontId="10" fillId="5" borderId="9" xfId="0" applyFont="1" applyFill="1" applyBorder="1" applyAlignment="1">
      <alignment horizontal="right"/>
    </xf>
    <xf numFmtId="0" fontId="3" fillId="0" borderId="0" xfId="0" applyFont="1" applyFill="1" applyAlignment="1">
      <alignment vertical="top" wrapText="1"/>
    </xf>
    <xf numFmtId="0" fontId="3" fillId="4" borderId="0" xfId="0" applyFont="1" applyFill="1" applyBorder="1" applyAlignment="1">
      <alignment vertical="top" wrapText="1"/>
    </xf>
    <xf numFmtId="0" fontId="3" fillId="0" borderId="0" xfId="0" applyFont="1" applyBorder="1" applyAlignment="1">
      <alignment vertical="top" wrapText="1"/>
    </xf>
    <xf numFmtId="0" fontId="0" fillId="4" borderId="0" xfId="0" applyFill="1"/>
    <xf numFmtId="0" fontId="6" fillId="4" borderId="11" xfId="0" applyFont="1" applyFill="1" applyBorder="1"/>
    <xf numFmtId="0" fontId="9" fillId="4" borderId="11" xfId="0" applyFont="1" applyFill="1" applyBorder="1"/>
    <xf numFmtId="0" fontId="3" fillId="4" borderId="11" xfId="0" applyFont="1" applyFill="1" applyBorder="1" applyAlignment="1">
      <alignment vertical="top" wrapText="1"/>
    </xf>
    <xf numFmtId="0" fontId="10" fillId="4" borderId="11" xfId="0" applyFont="1" applyFill="1" applyBorder="1" applyAlignment="1">
      <alignment horizontal="right" vertical="top" wrapText="1"/>
    </xf>
    <xf numFmtId="0" fontId="0" fillId="0" borderId="10" xfId="0" applyBorder="1"/>
    <xf numFmtId="0" fontId="15" fillId="4" borderId="0" xfId="0" applyFont="1" applyFill="1" applyAlignment="1">
      <alignment horizontal="right"/>
    </xf>
    <xf numFmtId="0" fontId="10" fillId="5" borderId="8" xfId="0" applyFont="1" applyFill="1" applyBorder="1" applyAlignment="1">
      <alignment horizontal="center"/>
    </xf>
    <xf numFmtId="0" fontId="17" fillId="0" borderId="0" xfId="0" applyFont="1" applyFill="1" applyBorder="1" applyAlignment="1">
      <alignment horizontal="center" vertical="center"/>
    </xf>
    <xf numFmtId="0" fontId="17" fillId="5" borderId="0" xfId="0" applyFont="1" applyFill="1" applyBorder="1" applyAlignment="1">
      <alignment horizontal="center" vertical="center"/>
    </xf>
    <xf numFmtId="0" fontId="17" fillId="0" borderId="5" xfId="0" applyFont="1" applyFill="1" applyBorder="1" applyAlignment="1">
      <alignment horizontal="center" vertical="center"/>
    </xf>
    <xf numFmtId="10" fontId="14" fillId="0" borderId="0" xfId="0" applyNumberFormat="1" applyFont="1" applyFill="1" applyBorder="1" applyAlignment="1">
      <alignment horizontal="right" vertical="center"/>
    </xf>
    <xf numFmtId="10" fontId="14" fillId="0" borderId="5" xfId="0" applyNumberFormat="1" applyFont="1" applyFill="1" applyBorder="1" applyAlignment="1">
      <alignment horizontal="right" vertical="center"/>
    </xf>
    <xf numFmtId="10" fontId="14" fillId="5" borderId="0" xfId="0" applyNumberFormat="1" applyFont="1" applyFill="1" applyBorder="1" applyAlignment="1">
      <alignment horizontal="right" vertical="center"/>
    </xf>
    <xf numFmtId="0" fontId="10" fillId="5" borderId="9" xfId="0" applyFont="1" applyFill="1" applyBorder="1" applyAlignment="1">
      <alignment horizontal="center" wrapText="1"/>
    </xf>
    <xf numFmtId="0" fontId="10" fillId="5" borderId="8" xfId="0" applyFont="1" applyFill="1" applyBorder="1" applyAlignment="1">
      <alignment horizontal="center" wrapText="1"/>
    </xf>
    <xf numFmtId="167" fontId="16" fillId="0" borderId="1" xfId="0" applyNumberFormat="1" applyFont="1" applyFill="1" applyBorder="1" applyAlignment="1">
      <alignment horizontal="center" vertical="center"/>
    </xf>
    <xf numFmtId="167" fontId="16" fillId="0" borderId="0" xfId="0" applyNumberFormat="1" applyFont="1" applyFill="1" applyBorder="1" applyAlignment="1">
      <alignment horizontal="center" vertical="center"/>
    </xf>
    <xf numFmtId="167" fontId="16" fillId="0" borderId="5" xfId="0" applyNumberFormat="1" applyFont="1" applyFill="1" applyBorder="1" applyAlignment="1">
      <alignment horizontal="center" vertical="center"/>
    </xf>
    <xf numFmtId="167" fontId="16" fillId="5" borderId="0" xfId="0" applyNumberFormat="1" applyFont="1" applyFill="1" applyBorder="1" applyAlignment="1">
      <alignment horizontal="center" vertical="center"/>
    </xf>
    <xf numFmtId="0" fontId="10" fillId="5" borderId="1" xfId="0" quotePrefix="1" applyFont="1" applyFill="1" applyBorder="1" applyAlignment="1">
      <alignment horizontal="center"/>
    </xf>
    <xf numFmtId="0" fontId="18" fillId="0" borderId="0" xfId="0" applyFont="1"/>
    <xf numFmtId="0" fontId="19" fillId="2" borderId="0" xfId="0" applyFont="1" applyFill="1"/>
    <xf numFmtId="0" fontId="0" fillId="0" borderId="0" xfId="0"/>
    <xf numFmtId="0" fontId="6" fillId="4" borderId="10" xfId="0" applyFont="1" applyFill="1" applyBorder="1"/>
    <xf numFmtId="0" fontId="6" fillId="0" borderId="10" xfId="0" applyFont="1" applyBorder="1"/>
    <xf numFmtId="165" fontId="14" fillId="0" borderId="0" xfId="1" applyNumberFormat="1" applyFont="1" applyBorder="1"/>
    <xf numFmtId="165" fontId="14" fillId="5" borderId="0" xfId="1" applyNumberFormat="1" applyFont="1" applyFill="1" applyBorder="1"/>
    <xf numFmtId="165" fontId="14" fillId="0" borderId="1" xfId="1" applyNumberFormat="1" applyFont="1" applyBorder="1"/>
    <xf numFmtId="166" fontId="14" fillId="0" borderId="0" xfId="2" applyNumberFormat="1" applyFont="1" applyBorder="1"/>
    <xf numFmtId="164" fontId="14" fillId="0" borderId="0" xfId="1" applyNumberFormat="1" applyFont="1" applyBorder="1"/>
    <xf numFmtId="0" fontId="6" fillId="2" borderId="0" xfId="0" applyFont="1" applyFill="1" applyAlignment="1">
      <alignment vertical="center"/>
    </xf>
    <xf numFmtId="0" fontId="4" fillId="2" borderId="0" xfId="0" applyFont="1" applyFill="1" applyAlignment="1">
      <alignment vertical="center"/>
    </xf>
    <xf numFmtId="0" fontId="4" fillId="2" borderId="0" xfId="0" applyFont="1" applyFill="1"/>
    <xf numFmtId="166" fontId="6" fillId="2" borderId="0" xfId="2" applyNumberFormat="1" applyFont="1" applyFill="1"/>
    <xf numFmtId="165" fontId="6" fillId="2" borderId="0" xfId="1" applyNumberFormat="1" applyFont="1" applyFill="1"/>
    <xf numFmtId="0" fontId="5" fillId="6" borderId="0" xfId="0" applyFont="1" applyFill="1" applyAlignment="1">
      <alignment vertical="center"/>
    </xf>
    <xf numFmtId="0" fontId="8" fillId="6" borderId="0" xfId="0" applyFont="1" applyFill="1"/>
    <xf numFmtId="0" fontId="5" fillId="6" borderId="0" xfId="0" applyFont="1" applyFill="1" applyAlignment="1">
      <alignment horizontal="right" vertical="center"/>
    </xf>
    <xf numFmtId="0" fontId="5" fillId="6" borderId="0" xfId="0" applyFont="1" applyFill="1"/>
    <xf numFmtId="0" fontId="5" fillId="6" borderId="0" xfId="0" applyFont="1" applyFill="1" applyAlignment="1">
      <alignment horizontal="right"/>
    </xf>
    <xf numFmtId="0" fontId="20" fillId="0" borderId="0" xfId="0" applyFont="1" applyBorder="1"/>
    <xf numFmtId="0" fontId="20" fillId="0" borderId="0" xfId="0" applyFont="1"/>
    <xf numFmtId="0" fontId="20" fillId="4" borderId="0" xfId="0" applyFont="1" applyFill="1"/>
    <xf numFmtId="0" fontId="21" fillId="0" borderId="0" xfId="0" applyFont="1" applyBorder="1" applyAlignment="1">
      <alignment horizontal="left"/>
    </xf>
    <xf numFmtId="0" fontId="23" fillId="0" borderId="0" xfId="0" applyFont="1" applyAlignment="1"/>
    <xf numFmtId="0" fontId="24" fillId="0" borderId="0" xfId="0" applyFont="1" applyAlignment="1"/>
    <xf numFmtId="0" fontId="26" fillId="4" borderId="0" xfId="0" applyFont="1" applyFill="1" applyAlignment="1">
      <alignment horizontal="right"/>
    </xf>
    <xf numFmtId="3" fontId="14" fillId="0" borderId="0" xfId="1" applyNumberFormat="1" applyFont="1" applyBorder="1"/>
    <xf numFmtId="0" fontId="27" fillId="0" borderId="0" xfId="0" applyFont="1"/>
    <xf numFmtId="0" fontId="28" fillId="4" borderId="10" xfId="0" applyFont="1" applyFill="1" applyBorder="1"/>
    <xf numFmtId="0" fontId="28" fillId="4" borderId="11" xfId="0" applyFont="1" applyFill="1" applyBorder="1"/>
    <xf numFmtId="0" fontId="29" fillId="4" borderId="11" xfId="0" applyFont="1" applyFill="1" applyBorder="1"/>
    <xf numFmtId="0" fontId="6" fillId="4" borderId="13" xfId="0" applyFont="1" applyFill="1" applyBorder="1"/>
    <xf numFmtId="0" fontId="3" fillId="4" borderId="13" xfId="0" applyFont="1" applyFill="1" applyBorder="1" applyAlignment="1">
      <alignment vertical="top" wrapText="1"/>
    </xf>
    <xf numFmtId="0" fontId="25" fillId="4" borderId="13" xfId="0" applyFont="1" applyFill="1" applyBorder="1" applyAlignment="1">
      <alignment horizontal="right" vertical="top" wrapText="1"/>
    </xf>
    <xf numFmtId="0" fontId="6" fillId="2" borderId="0" xfId="0" applyFont="1" applyFill="1" applyBorder="1"/>
    <xf numFmtId="0" fontId="3" fillId="0" borderId="0" xfId="0" applyFont="1" applyFill="1" applyBorder="1" applyAlignment="1">
      <alignment vertical="top" wrapText="1"/>
    </xf>
    <xf numFmtId="0" fontId="4" fillId="0" borderId="0" xfId="0" applyFont="1" applyFill="1"/>
    <xf numFmtId="0" fontId="4" fillId="5" borderId="7" xfId="0" applyFont="1" applyFill="1" applyBorder="1" applyAlignment="1">
      <alignment horizontal="center"/>
    </xf>
    <xf numFmtId="0" fontId="4" fillId="5" borderId="8" xfId="0" applyFont="1" applyFill="1" applyBorder="1" applyAlignment="1">
      <alignment horizontal="center"/>
    </xf>
    <xf numFmtId="0" fontId="4" fillId="5" borderId="8" xfId="0" applyFont="1" applyFill="1" applyBorder="1" applyAlignment="1">
      <alignment horizontal="right" wrapText="1"/>
    </xf>
    <xf numFmtId="0" fontId="4" fillId="5" borderId="9" xfId="0" applyFont="1" applyFill="1" applyBorder="1" applyAlignment="1">
      <alignment horizontal="right" wrapText="1"/>
    </xf>
    <xf numFmtId="0" fontId="14" fillId="0" borderId="0" xfId="0" applyFont="1"/>
    <xf numFmtId="0" fontId="10" fillId="5" borderId="8" xfId="0" quotePrefix="1" applyFont="1" applyFill="1" applyBorder="1" applyAlignment="1">
      <alignment horizontal="center"/>
    </xf>
    <xf numFmtId="0" fontId="30" fillId="0" borderId="2" xfId="0" applyFont="1" applyBorder="1" applyAlignment="1">
      <alignment horizontal="center"/>
    </xf>
    <xf numFmtId="0" fontId="30" fillId="5" borderId="2" xfId="0" applyFont="1" applyFill="1" applyBorder="1" applyAlignment="1">
      <alignment horizontal="center"/>
    </xf>
    <xf numFmtId="166" fontId="14" fillId="0" borderId="0" xfId="2" applyNumberFormat="1" applyFont="1" applyBorder="1" applyAlignment="1">
      <alignment horizontal="right"/>
    </xf>
    <xf numFmtId="3" fontId="14" fillId="0" borderId="0" xfId="1" applyNumberFormat="1" applyFont="1" applyBorder="1" applyAlignment="1">
      <alignment horizontal="right"/>
    </xf>
    <xf numFmtId="164" fontId="14" fillId="0" borderId="0" xfId="1" applyNumberFormat="1" applyFont="1" applyBorder="1" applyAlignment="1">
      <alignment horizontal="right"/>
    </xf>
    <xf numFmtId="164" fontId="14" fillId="0" borderId="3" xfId="1" applyNumberFormat="1" applyFont="1" applyBorder="1" applyAlignment="1">
      <alignment horizontal="right"/>
    </xf>
    <xf numFmtId="166" fontId="14" fillId="5" borderId="0" xfId="2" applyNumberFormat="1" applyFont="1" applyFill="1" applyBorder="1" applyAlignment="1">
      <alignment horizontal="right"/>
    </xf>
    <xf numFmtId="164" fontId="14" fillId="5" borderId="0" xfId="1" applyNumberFormat="1" applyFont="1" applyFill="1" applyBorder="1" applyAlignment="1">
      <alignment horizontal="right"/>
    </xf>
    <xf numFmtId="164" fontId="14" fillId="5" borderId="3" xfId="1" applyNumberFormat="1" applyFont="1" applyFill="1" applyBorder="1" applyAlignment="1">
      <alignment horizontal="right"/>
    </xf>
    <xf numFmtId="165" fontId="14" fillId="5" borderId="0" xfId="1" applyNumberFormat="1" applyFont="1" applyFill="1" applyBorder="1" applyAlignment="1">
      <alignment horizontal="right"/>
    </xf>
    <xf numFmtId="165" fontId="14" fillId="0" borderId="0" xfId="1" applyNumberFormat="1" applyFont="1" applyBorder="1" applyAlignment="1">
      <alignment horizontal="right"/>
    </xf>
    <xf numFmtId="37" fontId="14" fillId="0" borderId="0" xfId="1" applyNumberFormat="1" applyFont="1" applyFill="1" applyBorder="1" applyAlignment="1">
      <alignment horizontal="center" vertical="center"/>
    </xf>
    <xf numFmtId="37" fontId="14" fillId="5" borderId="0" xfId="1" applyNumberFormat="1" applyFont="1" applyFill="1" applyBorder="1" applyAlignment="1">
      <alignment horizontal="center" vertical="center"/>
    </xf>
    <xf numFmtId="37" fontId="14" fillId="0" borderId="5" xfId="1" applyNumberFormat="1" applyFont="1" applyFill="1" applyBorder="1" applyAlignment="1">
      <alignment horizontal="center" vertical="center"/>
    </xf>
    <xf numFmtId="37" fontId="14" fillId="0" borderId="12" xfId="1" applyNumberFormat="1" applyFont="1" applyFill="1" applyBorder="1" applyAlignment="1">
      <alignment horizontal="center" vertical="center"/>
    </xf>
    <xf numFmtId="37" fontId="14" fillId="5" borderId="3" xfId="1" applyNumberFormat="1" applyFont="1" applyFill="1" applyBorder="1" applyAlignment="1">
      <alignment horizontal="center" vertical="center"/>
    </xf>
    <xf numFmtId="37" fontId="14" fillId="0" borderId="3" xfId="1" applyNumberFormat="1" applyFont="1" applyFill="1" applyBorder="1" applyAlignment="1">
      <alignment horizontal="center" vertical="center"/>
    </xf>
    <xf numFmtId="37" fontId="14" fillId="0" borderId="6" xfId="1" applyNumberFormat="1" applyFont="1" applyFill="1" applyBorder="1" applyAlignment="1">
      <alignment horizontal="center" vertical="center"/>
    </xf>
    <xf numFmtId="169" fontId="14" fillId="0" borderId="0" xfId="0" applyNumberFormat="1" applyFont="1" applyFill="1" applyBorder="1" applyAlignment="1">
      <alignment horizontal="center" vertical="center"/>
    </xf>
    <xf numFmtId="169" fontId="14" fillId="5" borderId="0" xfId="0" applyNumberFormat="1" applyFont="1" applyFill="1" applyBorder="1" applyAlignment="1">
      <alignment horizontal="center" vertical="center"/>
    </xf>
    <xf numFmtId="169" fontId="14" fillId="0" borderId="5" xfId="0" applyNumberFormat="1" applyFont="1" applyFill="1" applyBorder="1" applyAlignment="1">
      <alignment horizontal="center" vertical="center"/>
    </xf>
    <xf numFmtId="10" fontId="14" fillId="0" borderId="12" xfId="0" applyNumberFormat="1" applyFont="1" applyFill="1" applyBorder="1" applyAlignment="1">
      <alignment horizontal="center" vertical="center"/>
    </xf>
    <xf numFmtId="10" fontId="14" fillId="5" borderId="3" xfId="0" applyNumberFormat="1" applyFont="1" applyFill="1" applyBorder="1" applyAlignment="1">
      <alignment horizontal="center" vertical="center"/>
    </xf>
    <xf numFmtId="10" fontId="14" fillId="0" borderId="3" xfId="0" applyNumberFormat="1" applyFont="1" applyFill="1" applyBorder="1" applyAlignment="1">
      <alignment horizontal="center" vertical="center"/>
    </xf>
    <xf numFmtId="10" fontId="14" fillId="0" borderId="6" xfId="0" applyNumberFormat="1" applyFont="1" applyFill="1" applyBorder="1" applyAlignment="1">
      <alignment horizontal="center" vertical="center"/>
    </xf>
    <xf numFmtId="22" fontId="0" fillId="0" borderId="0" xfId="0" applyNumberFormat="1"/>
    <xf numFmtId="11" fontId="0" fillId="0" borderId="0" xfId="0" applyNumberFormat="1"/>
    <xf numFmtId="14" fontId="0" fillId="0" borderId="0" xfId="0" applyNumberFormat="1"/>
    <xf numFmtId="0" fontId="0" fillId="7" borderId="0" xfId="0" applyFill="1"/>
    <xf numFmtId="22" fontId="0" fillId="7" borderId="0" xfId="0" applyNumberFormat="1" applyFill="1"/>
    <xf numFmtId="0" fontId="31" fillId="2" borderId="0" xfId="0" applyFont="1" applyFill="1"/>
    <xf numFmtId="39" fontId="14" fillId="0" borderId="1" xfId="1" applyNumberFormat="1" applyFont="1" applyBorder="1"/>
    <xf numFmtId="0" fontId="0" fillId="0" borderId="0" xfId="0"/>
    <xf numFmtId="39" fontId="14" fillId="5" borderId="0" xfId="1" applyNumberFormat="1" applyFont="1" applyFill="1" applyBorder="1"/>
    <xf numFmtId="39" fontId="14" fillId="0" borderId="0" xfId="1" applyNumberFormat="1" applyFont="1" applyBorder="1"/>
    <xf numFmtId="0" fontId="19" fillId="0" borderId="0" xfId="0" applyFont="1"/>
    <xf numFmtId="0" fontId="19" fillId="2" borderId="0" xfId="0" applyFont="1" applyFill="1" applyBorder="1"/>
    <xf numFmtId="0" fontId="19" fillId="0" borderId="0" xfId="0" applyFont="1" applyBorder="1" applyAlignment="1">
      <alignment horizontal="center"/>
    </xf>
    <xf numFmtId="0" fontId="19" fillId="0" borderId="0" xfId="0" applyFont="1" applyBorder="1"/>
    <xf numFmtId="0" fontId="32" fillId="2" borderId="0" xfId="0" applyFont="1" applyFill="1" applyAlignment="1">
      <alignment horizontal="right"/>
    </xf>
    <xf numFmtId="43" fontId="19" fillId="2" borderId="0" xfId="0" applyNumberFormat="1" applyFont="1" applyFill="1"/>
    <xf numFmtId="0" fontId="19" fillId="4" borderId="13" xfId="0" applyFont="1" applyFill="1" applyBorder="1"/>
    <xf numFmtId="164" fontId="6" fillId="2" borderId="0" xfId="1" applyNumberFormat="1" applyFont="1" applyFill="1"/>
    <xf numFmtId="166" fontId="6" fillId="2" borderId="0" xfId="0" applyNumberFormat="1" applyFont="1" applyFill="1"/>
    <xf numFmtId="164" fontId="6" fillId="2" borderId="0" xfId="1" applyNumberFormat="1" applyFont="1" applyFill="1" applyBorder="1"/>
    <xf numFmtId="0" fontId="28" fillId="4" borderId="13" xfId="0" applyFont="1" applyFill="1" applyBorder="1"/>
    <xf numFmtId="0" fontId="30" fillId="0" borderId="4" xfId="0" applyFont="1" applyBorder="1" applyAlignment="1">
      <alignment horizontal="center"/>
    </xf>
    <xf numFmtId="165" fontId="14" fillId="0" borderId="5" xfId="1" applyNumberFormat="1" applyFont="1" applyBorder="1"/>
    <xf numFmtId="166" fontId="14" fillId="0" borderId="5" xfId="2" applyNumberFormat="1" applyFont="1" applyBorder="1" applyAlignment="1">
      <alignment horizontal="right"/>
    </xf>
    <xf numFmtId="164" fontId="14" fillId="0" borderId="5" xfId="1" applyNumberFormat="1" applyFont="1" applyBorder="1" applyAlignment="1">
      <alignment horizontal="right"/>
    </xf>
    <xf numFmtId="164" fontId="14" fillId="0" borderId="6" xfId="1" applyNumberFormat="1" applyFont="1" applyBorder="1" applyAlignment="1">
      <alignment horizontal="right"/>
    </xf>
    <xf numFmtId="0" fontId="30" fillId="0" borderId="0" xfId="0" applyFont="1" applyBorder="1" applyAlignment="1">
      <alignment horizontal="center"/>
    </xf>
    <xf numFmtId="165" fontId="14" fillId="0" borderId="5" xfId="1" applyNumberFormat="1" applyFont="1" applyBorder="1" applyAlignment="1">
      <alignment horizontal="right"/>
    </xf>
    <xf numFmtId="39" fontId="14" fillId="0" borderId="5" xfId="1" applyNumberFormat="1" applyFont="1" applyBorder="1"/>
    <xf numFmtId="0" fontId="2" fillId="4" borderId="0" xfId="0" applyFont="1" applyFill="1" applyAlignment="1">
      <alignment vertical="center"/>
    </xf>
    <xf numFmtId="0" fontId="0" fillId="0" borderId="0" xfId="0" applyAlignment="1">
      <alignment vertical="center"/>
    </xf>
    <xf numFmtId="0" fontId="17" fillId="0" borderId="2" xfId="0" applyFont="1" applyFill="1" applyBorder="1" applyAlignment="1">
      <alignment horizontal="center" vertical="center"/>
    </xf>
    <xf numFmtId="0" fontId="17" fillId="5" borderId="2" xfId="0" applyFont="1" applyFill="1" applyBorder="1" applyAlignment="1">
      <alignment horizontal="center" vertical="center"/>
    </xf>
    <xf numFmtId="0" fontId="17" fillId="0" borderId="4" xfId="0" applyFont="1" applyFill="1" applyBorder="1" applyAlignment="1">
      <alignment horizontal="center" vertical="center"/>
    </xf>
    <xf numFmtId="166" fontId="14" fillId="5" borderId="0" xfId="2" applyNumberFormat="1" applyFont="1" applyFill="1" applyBorder="1" applyAlignment="1">
      <alignment horizontal="center"/>
    </xf>
    <xf numFmtId="166" fontId="14" fillId="0" borderId="0" xfId="2" applyNumberFormat="1" applyFont="1" applyFill="1" applyBorder="1" applyAlignment="1">
      <alignment horizontal="center"/>
    </xf>
    <xf numFmtId="0" fontId="30" fillId="0" borderId="2" xfId="0" applyFont="1" applyFill="1" applyBorder="1" applyAlignment="1">
      <alignment horizontal="center"/>
    </xf>
    <xf numFmtId="0" fontId="30" fillId="0" borderId="4" xfId="0" applyFont="1" applyFill="1" applyBorder="1" applyAlignment="1">
      <alignment horizontal="center"/>
    </xf>
    <xf numFmtId="166" fontId="14" fillId="0" borderId="5" xfId="2" applyNumberFormat="1" applyFont="1" applyFill="1" applyBorder="1" applyAlignment="1">
      <alignment horizontal="center"/>
    </xf>
    <xf numFmtId="165" fontId="14" fillId="0" borderId="0" xfId="1" applyNumberFormat="1" applyFont="1" applyFill="1" applyBorder="1" applyAlignment="1">
      <alignment horizontal="right"/>
    </xf>
    <xf numFmtId="165" fontId="14" fillId="0" borderId="5" xfId="1" applyNumberFormat="1" applyFont="1" applyFill="1" applyBorder="1" applyAlignment="1">
      <alignment horizontal="right"/>
    </xf>
    <xf numFmtId="0" fontId="6" fillId="8" borderId="0" xfId="0" applyFont="1" applyFill="1"/>
    <xf numFmtId="0" fontId="3" fillId="8" borderId="0" xfId="0" applyFont="1" applyFill="1" applyAlignment="1">
      <alignment vertical="top" wrapText="1"/>
    </xf>
    <xf numFmtId="0" fontId="33" fillId="8" borderId="0" xfId="0" applyFont="1" applyFill="1"/>
    <xf numFmtId="0" fontId="33" fillId="8" borderId="0" xfId="0" applyFont="1" applyFill="1" applyBorder="1"/>
    <xf numFmtId="0" fontId="34" fillId="8" borderId="0" xfId="0" applyFont="1" applyFill="1" applyBorder="1"/>
    <xf numFmtId="0" fontId="34" fillId="8" borderId="0" xfId="0" applyFont="1" applyFill="1"/>
    <xf numFmtId="0" fontId="35" fillId="8" borderId="0" xfId="0" applyFont="1" applyFill="1" applyAlignment="1">
      <alignment vertical="top" wrapText="1"/>
    </xf>
    <xf numFmtId="0" fontId="36" fillId="8" borderId="0" xfId="0" applyFont="1" applyFill="1" applyAlignment="1"/>
    <xf numFmtId="0" fontId="36" fillId="8" borderId="0" xfId="0" applyFont="1" applyFill="1" applyAlignment="1">
      <alignment vertical="top" wrapText="1"/>
    </xf>
    <xf numFmtId="165" fontId="33" fillId="8" borderId="0" xfId="1" applyNumberFormat="1" applyFont="1" applyFill="1"/>
    <xf numFmtId="168" fontId="33" fillId="8" borderId="0" xfId="0" applyNumberFormat="1" applyFont="1" applyFill="1"/>
    <xf numFmtId="165" fontId="33" fillId="8" borderId="0" xfId="0" applyNumberFormat="1" applyFont="1" applyFill="1"/>
    <xf numFmtId="0" fontId="19" fillId="8" borderId="0" xfId="0" applyFont="1" applyFill="1"/>
    <xf numFmtId="165" fontId="14" fillId="8" borderId="0" xfId="1" applyNumberFormat="1" applyFont="1" applyFill="1"/>
    <xf numFmtId="0" fontId="0" fillId="8" borderId="0" xfId="0" applyFill="1"/>
    <xf numFmtId="0" fontId="0" fillId="8" borderId="0" xfId="0" applyFill="1" applyBorder="1"/>
    <xf numFmtId="0" fontId="33" fillId="8" borderId="0" xfId="0" applyFont="1" applyFill="1" applyBorder="1" applyAlignment="1">
      <alignment horizontal="right"/>
    </xf>
    <xf numFmtId="166" fontId="33" fillId="8" borderId="0" xfId="2" applyNumberFormat="1" applyFont="1" applyFill="1" applyBorder="1"/>
    <xf numFmtId="164" fontId="33" fillId="8" borderId="0" xfId="1" applyNumberFormat="1" applyFont="1" applyFill="1" applyBorder="1"/>
    <xf numFmtId="43" fontId="33" fillId="8" borderId="0" xfId="1" applyFont="1" applyFill="1" applyBorder="1"/>
    <xf numFmtId="14" fontId="33" fillId="8" borderId="0" xfId="0" applyNumberFormat="1" applyFont="1" applyFill="1" applyBorder="1"/>
    <xf numFmtId="0" fontId="33" fillId="8" borderId="0" xfId="0" applyFont="1" applyFill="1" applyAlignment="1">
      <alignment vertical="top" wrapText="1"/>
    </xf>
    <xf numFmtId="0" fontId="33" fillId="8" borderId="0" xfId="0" applyFont="1" applyFill="1" applyBorder="1" applyAlignment="1">
      <alignment vertical="top" wrapText="1"/>
    </xf>
    <xf numFmtId="0" fontId="37" fillId="8" borderId="0" xfId="0" applyFont="1" applyFill="1" applyBorder="1"/>
    <xf numFmtId="0" fontId="37" fillId="8" borderId="0" xfId="0" applyFont="1" applyFill="1"/>
    <xf numFmtId="14" fontId="37" fillId="8" borderId="0" xfId="0" applyNumberFormat="1" applyFont="1" applyFill="1" applyBorder="1"/>
    <xf numFmtId="0" fontId="13" fillId="8" borderId="0" xfId="0" applyFont="1" applyFill="1"/>
    <xf numFmtId="0" fontId="13" fillId="8" borderId="0" xfId="0" applyFont="1" applyFill="1" applyBorder="1"/>
    <xf numFmtId="0" fontId="3" fillId="8" borderId="0" xfId="0" applyFont="1" applyFill="1" applyBorder="1" applyAlignment="1">
      <alignment vertical="top" wrapText="1"/>
    </xf>
    <xf numFmtId="0" fontId="0" fillId="8" borderId="0" xfId="0" applyFill="1" applyAlignment="1">
      <alignment vertical="center"/>
    </xf>
    <xf numFmtId="10" fontId="14" fillId="2" borderId="0" xfId="0" applyNumberFormat="1" applyFont="1" applyFill="1" applyBorder="1" applyAlignment="1">
      <alignment horizontal="right" vertical="center"/>
    </xf>
    <xf numFmtId="21" fontId="0" fillId="0" borderId="0" xfId="0" applyNumberFormat="1"/>
    <xf numFmtId="0" fontId="38" fillId="8" borderId="0" xfId="0" applyFont="1" applyFill="1" applyBorder="1"/>
    <xf numFmtId="9" fontId="33" fillId="8" borderId="0" xfId="2" applyFont="1" applyFill="1" applyBorder="1"/>
    <xf numFmtId="0" fontId="39" fillId="0" borderId="0" xfId="0" applyFont="1" applyBorder="1" applyAlignment="1">
      <alignment horizontal="center"/>
    </xf>
    <xf numFmtId="166" fontId="6" fillId="2" borderId="0" xfId="0" applyNumberFormat="1" applyFont="1" applyFill="1" applyBorder="1"/>
    <xf numFmtId="0" fontId="31" fillId="2" borderId="5" xfId="0" applyFont="1" applyFill="1" applyBorder="1"/>
    <xf numFmtId="0" fontId="6" fillId="2" borderId="5" xfId="0" applyFont="1" applyFill="1" applyBorder="1"/>
    <xf numFmtId="10" fontId="14" fillId="2" borderId="5" xfId="0" applyNumberFormat="1" applyFont="1" applyFill="1" applyBorder="1" applyAlignment="1">
      <alignment horizontal="right" vertical="center"/>
    </xf>
    <xf numFmtId="164" fontId="6" fillId="2" borderId="5" xfId="1" applyNumberFormat="1" applyFont="1" applyFill="1" applyBorder="1"/>
    <xf numFmtId="166" fontId="6" fillId="2" borderId="5" xfId="0" applyNumberFormat="1" applyFont="1" applyFill="1" applyBorder="1"/>
    <xf numFmtId="0" fontId="30" fillId="0" borderId="0" xfId="0" applyFont="1" applyFill="1" applyBorder="1" applyAlignment="1">
      <alignment horizontal="center"/>
    </xf>
    <xf numFmtId="166" fontId="14" fillId="0" borderId="0" xfId="2" applyNumberFormat="1" applyFont="1" applyFill="1" applyBorder="1" applyAlignment="1">
      <alignment horizontal="center" vertical="center"/>
    </xf>
    <xf numFmtId="21" fontId="37" fillId="8" borderId="0" xfId="0" applyNumberFormat="1" applyFont="1" applyFill="1" applyBorder="1"/>
    <xf numFmtId="14" fontId="33" fillId="8" borderId="0" xfId="0" applyNumberFormat="1" applyFont="1" applyFill="1"/>
    <xf numFmtId="21" fontId="37" fillId="8" borderId="0" xfId="0" applyNumberFormat="1" applyFont="1" applyFill="1"/>
    <xf numFmtId="170" fontId="22" fillId="0" borderId="0" xfId="0" applyNumberFormat="1" applyFont="1"/>
    <xf numFmtId="0" fontId="33" fillId="2" borderId="0" xfId="0" applyFont="1" applyFill="1"/>
    <xf numFmtId="0" fontId="28" fillId="4" borderId="10" xfId="0" applyFont="1" applyFill="1" applyBorder="1" applyAlignment="1">
      <alignment horizontal="right"/>
    </xf>
    <xf numFmtId="0" fontId="2" fillId="0" borderId="0" xfId="0" applyFont="1"/>
    <xf numFmtId="0" fontId="5" fillId="6" borderId="0" xfId="0" applyFont="1" applyFill="1" applyAlignment="1">
      <alignment horizontal="center" vertical="center" wrapText="1"/>
    </xf>
    <xf numFmtId="0" fontId="14" fillId="0" borderId="0" xfId="0" applyFont="1" applyBorder="1" applyAlignment="1">
      <alignment horizontal="center"/>
    </xf>
    <xf numFmtId="49" fontId="14" fillId="0" borderId="0" xfId="0" applyNumberFormat="1" applyFont="1" applyBorder="1" applyAlignment="1">
      <alignment horizontal="center"/>
    </xf>
    <xf numFmtId="0" fontId="14" fillId="0" borderId="0" xfId="0" applyFont="1" applyFill="1" applyBorder="1" applyAlignment="1">
      <alignment horizontal="center"/>
    </xf>
    <xf numFmtId="4" fontId="14" fillId="0" borderId="0" xfId="0" applyNumberFormat="1" applyFont="1" applyBorder="1" applyAlignment="1">
      <alignment horizontal="center"/>
    </xf>
    <xf numFmtId="0" fontId="17" fillId="0" borderId="0" xfId="0" applyFont="1"/>
    <xf numFmtId="3" fontId="14" fillId="0" borderId="0" xfId="0" applyNumberFormat="1" applyFont="1"/>
    <xf numFmtId="10" fontId="14" fillId="0" borderId="0" xfId="0" applyNumberFormat="1" applyFont="1" applyAlignment="1">
      <alignment horizontal="right"/>
    </xf>
    <xf numFmtId="3" fontId="17" fillId="0" borderId="0" xfId="0" applyNumberFormat="1" applyFont="1"/>
    <xf numFmtId="10" fontId="14" fillId="0" borderId="0" xfId="0" applyNumberFormat="1" applyFont="1"/>
    <xf numFmtId="2" fontId="14" fillId="0" borderId="0" xfId="0" applyNumberFormat="1" applyFont="1" applyAlignment="1">
      <alignment horizontal="right"/>
    </xf>
    <xf numFmtId="3" fontId="14" fillId="0" borderId="0" xfId="0" applyNumberFormat="1" applyFont="1" applyAlignment="1">
      <alignment horizontal="right"/>
    </xf>
    <xf numFmtId="4" fontId="14" fillId="0" borderId="0" xfId="0" applyNumberFormat="1" applyFont="1"/>
    <xf numFmtId="9" fontId="14" fillId="0" borderId="0" xfId="0" applyNumberFormat="1" applyFont="1"/>
    <xf numFmtId="2" fontId="14" fillId="0" borderId="0" xfId="0" applyNumberFormat="1" applyFont="1"/>
    <xf numFmtId="0" fontId="14" fillId="0" borderId="0" xfId="0" applyFont="1" applyAlignment="1">
      <alignment horizontal="right"/>
    </xf>
    <xf numFmtId="0" fontId="3" fillId="4" borderId="11" xfId="0" applyFont="1" applyFill="1" applyBorder="1" applyAlignment="1">
      <alignment horizontal="right" vertical="top" wrapText="1"/>
    </xf>
    <xf numFmtId="10" fontId="17" fillId="0" borderId="0" xfId="0" applyNumberFormat="1" applyFont="1"/>
    <xf numFmtId="171" fontId="14" fillId="0" borderId="0" xfId="2" applyNumberFormat="1" applyFont="1"/>
    <xf numFmtId="165" fontId="14" fillId="0" borderId="0" xfId="1" applyNumberFormat="1" applyFont="1" applyAlignment="1">
      <alignment horizontal="right"/>
    </xf>
    <xf numFmtId="0" fontId="14" fillId="0" borderId="0" xfId="0" applyFont="1" applyAlignment="1">
      <alignment horizontal="center"/>
    </xf>
    <xf numFmtId="3" fontId="17" fillId="0" borderId="0" xfId="0" applyNumberFormat="1" applyFont="1" applyAlignment="1">
      <alignment horizontal="center"/>
    </xf>
    <xf numFmtId="10" fontId="14" fillId="0" borderId="0" xfId="0" applyNumberFormat="1" applyFont="1" applyAlignment="1">
      <alignment horizontal="center"/>
    </xf>
    <xf numFmtId="3" fontId="14" fillId="0" borderId="0" xfId="0" applyNumberFormat="1" applyFont="1" applyAlignment="1">
      <alignment horizontal="center"/>
    </xf>
    <xf numFmtId="10" fontId="17" fillId="0" borderId="0" xfId="0" applyNumberFormat="1" applyFont="1" applyAlignment="1">
      <alignment horizontal="center"/>
    </xf>
    <xf numFmtId="165" fontId="17" fillId="0" borderId="0" xfId="1" applyNumberFormat="1" applyFont="1" applyAlignment="1">
      <alignment horizontal="center"/>
    </xf>
    <xf numFmtId="165" fontId="14" fillId="0" borderId="0" xfId="1" applyNumberFormat="1" applyFont="1"/>
    <xf numFmtId="166" fontId="33" fillId="0" borderId="0" xfId="2" applyNumberFormat="1" applyFont="1" applyFill="1"/>
    <xf numFmtId="0" fontId="17" fillId="0" borderId="0" xfId="0" applyFont="1" applyAlignment="1">
      <alignment horizontal="center" vertical="center"/>
    </xf>
    <xf numFmtId="43" fontId="14" fillId="0" borderId="0" xfId="1" applyFont="1" applyAlignment="1">
      <alignment horizontal="right"/>
    </xf>
    <xf numFmtId="0" fontId="5" fillId="9" borderId="0" xfId="3" applyFont="1" applyFill="1" applyAlignment="1">
      <alignment horizontal="center" vertical="center" wrapText="1"/>
    </xf>
    <xf numFmtId="0" fontId="5" fillId="9" borderId="0" xfId="3" applyFont="1" applyFill="1" applyAlignment="1">
      <alignment horizontal="right" vertical="center" wrapText="1"/>
    </xf>
    <xf numFmtId="43" fontId="14" fillId="0" borderId="0" xfId="1" applyFont="1"/>
    <xf numFmtId="165" fontId="33" fillId="0" borderId="0" xfId="1" applyNumberFormat="1" applyFont="1" applyFill="1" applyAlignment="1">
      <alignment horizontal="right"/>
    </xf>
    <xf numFmtId="164" fontId="14" fillId="0" borderId="0" xfId="1" applyNumberFormat="1" applyFont="1" applyAlignment="1">
      <alignment horizontal="right"/>
    </xf>
    <xf numFmtId="10" fontId="17" fillId="0" borderId="0" xfId="2" applyNumberFormat="1" applyFont="1"/>
    <xf numFmtId="165" fontId="14" fillId="0" borderId="0" xfId="1" applyNumberFormat="1" applyFont="1" applyFill="1"/>
    <xf numFmtId="10" fontId="14" fillId="0" borderId="0" xfId="2" applyNumberFormat="1" applyFont="1" applyFill="1"/>
    <xf numFmtId="10" fontId="14" fillId="0" borderId="0" xfId="2" applyNumberFormat="1" applyFont="1" applyFill="1" applyAlignment="1">
      <alignment horizontal="right"/>
    </xf>
    <xf numFmtId="165" fontId="33" fillId="0" borderId="0" xfId="1" applyNumberFormat="1" applyFont="1" applyFill="1" applyAlignment="1">
      <alignment horizontal="center"/>
    </xf>
    <xf numFmtId="9" fontId="14" fillId="0" borderId="0" xfId="2" applyFont="1" applyAlignment="1">
      <alignment horizontal="right"/>
    </xf>
    <xf numFmtId="9" fontId="14" fillId="0" borderId="0" xfId="2" applyFont="1" applyFill="1" applyAlignment="1">
      <alignment horizontal="right"/>
    </xf>
    <xf numFmtId="9" fontId="17" fillId="0" borderId="0" xfId="2" applyFont="1" applyAlignment="1">
      <alignment horizontal="right"/>
    </xf>
    <xf numFmtId="165" fontId="14" fillId="0" borderId="0" xfId="1" applyNumberFormat="1" applyFont="1" applyAlignment="1">
      <alignment horizontal="center"/>
    </xf>
    <xf numFmtId="165" fontId="14" fillId="0" borderId="0" xfId="1" applyNumberFormat="1" applyFont="1" applyFill="1" applyAlignment="1">
      <alignment horizontal="right"/>
    </xf>
    <xf numFmtId="43" fontId="14" fillId="0" borderId="0" xfId="1" applyFont="1" applyAlignment="1">
      <alignment horizontal="center"/>
    </xf>
    <xf numFmtId="10" fontId="17" fillId="0" borderId="0" xfId="2" applyNumberFormat="1" applyFont="1" applyAlignment="1">
      <alignment horizontal="right"/>
    </xf>
    <xf numFmtId="166" fontId="14" fillId="0" borderId="0" xfId="2" applyNumberFormat="1" applyFont="1" applyFill="1" applyAlignment="1">
      <alignment horizontal="right"/>
    </xf>
    <xf numFmtId="164" fontId="14" fillId="0" borderId="14" xfId="1" applyNumberFormat="1" applyFont="1" applyBorder="1" applyAlignment="1">
      <alignment horizontal="right"/>
    </xf>
    <xf numFmtId="10" fontId="14" fillId="2" borderId="0" xfId="2" applyNumberFormat="1" applyFont="1" applyFill="1" applyBorder="1" applyAlignment="1">
      <alignment vertical="center"/>
    </xf>
    <xf numFmtId="43" fontId="6" fillId="2" borderId="0" xfId="1" applyFont="1" applyFill="1" applyAlignment="1">
      <alignment horizontal="center"/>
    </xf>
    <xf numFmtId="165" fontId="6" fillId="2" borderId="0" xfId="1" applyNumberFormat="1" applyFont="1" applyFill="1" applyAlignment="1">
      <alignment horizontal="right"/>
    </xf>
    <xf numFmtId="165" fontId="6" fillId="2" borderId="0" xfId="1" applyNumberFormat="1" applyFont="1" applyFill="1" applyAlignment="1">
      <alignment horizontal="center"/>
    </xf>
    <xf numFmtId="164" fontId="6" fillId="2" borderId="0" xfId="1" applyNumberFormat="1" applyFont="1" applyFill="1" applyAlignment="1">
      <alignment horizontal="right"/>
    </xf>
    <xf numFmtId="43" fontId="6" fillId="2" borderId="0" xfId="1" applyFont="1" applyFill="1" applyAlignment="1">
      <alignment horizontal="right"/>
    </xf>
    <xf numFmtId="0" fontId="40" fillId="0" borderId="0" xfId="0" applyFont="1" applyAlignment="1">
      <alignment horizontal="left" vertical="top" wrapText="1"/>
    </xf>
    <xf numFmtId="0" fontId="28" fillId="0" borderId="0" xfId="0" applyFont="1" applyAlignment="1">
      <alignment horizontal="left" vertical="top" wrapText="1"/>
    </xf>
    <xf numFmtId="0" fontId="14" fillId="2" borderId="0" xfId="0" applyFont="1" applyFill="1" applyBorder="1" applyAlignment="1">
      <alignment horizontal="center" wrapText="1"/>
    </xf>
    <xf numFmtId="0" fontId="5" fillId="6" borderId="0" xfId="0" applyFont="1" applyFill="1" applyBorder="1" applyAlignment="1">
      <alignment horizontal="center" wrapText="1"/>
    </xf>
    <xf numFmtId="0" fontId="34" fillId="0" borderId="0" xfId="0" applyFont="1" applyFill="1" applyBorder="1" applyAlignment="1">
      <alignment horizontal="left" wrapText="1"/>
    </xf>
    <xf numFmtId="0" fontId="34" fillId="0" borderId="0" xfId="0" applyFont="1" applyFill="1" applyBorder="1" applyAlignment="1">
      <alignment horizontal="center" wrapText="1"/>
    </xf>
    <xf numFmtId="0" fontId="33" fillId="0" borderId="0" xfId="0" applyFont="1" applyFill="1" applyBorder="1" applyAlignment="1">
      <alignment horizontal="left" wrapText="1"/>
    </xf>
    <xf numFmtId="0" fontId="10" fillId="4" borderId="11" xfId="0" applyFont="1" applyFill="1" applyBorder="1" applyAlignment="1">
      <alignment horizontal="center" vertical="top" wrapText="1"/>
    </xf>
    <xf numFmtId="0" fontId="3" fillId="4" borderId="11" xfId="0" applyFont="1" applyFill="1" applyBorder="1" applyAlignment="1">
      <alignment horizontal="center" vertical="top" wrapText="1"/>
    </xf>
    <xf numFmtId="0" fontId="17" fillId="0" borderId="0" xfId="0" applyFont="1" applyAlignment="1">
      <alignment horizontal="center"/>
    </xf>
    <xf numFmtId="0" fontId="41" fillId="0" borderId="0" xfId="0" applyFont="1" applyAlignment="1">
      <alignment horizontal="center"/>
    </xf>
  </cellXfs>
  <cellStyles count="5">
    <cellStyle name="Comma" xfId="1" builtinId="3"/>
    <cellStyle name="Normal" xfId="0" builtinId="0"/>
    <cellStyle name="Normal 2" xfId="4"/>
    <cellStyle name="Normal 3" xfId="3"/>
    <cellStyle name="Percent" xfId="2" builtinId="5"/>
  </cellStyles>
  <dxfs count="207">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FF0000"/>
      </font>
    </dxf>
    <dxf>
      <font>
        <color rgb="FFFFC000"/>
      </font>
    </dxf>
    <dxf>
      <font>
        <color rgb="FF00B050"/>
      </font>
    </dxf>
    <dxf>
      <font>
        <color rgb="FF00B050"/>
      </font>
    </dxf>
    <dxf>
      <font>
        <color rgb="FFFF0000"/>
      </font>
    </dxf>
    <dxf>
      <font>
        <color rgb="FFFFFF00"/>
      </font>
    </dxf>
    <dxf>
      <font>
        <color rgb="FFFFFF00"/>
      </font>
    </dxf>
    <dxf>
      <font>
        <color rgb="FF00B050"/>
      </font>
    </dxf>
    <dxf>
      <font>
        <color rgb="FFFF0000"/>
      </font>
    </dxf>
    <dxf>
      <font>
        <color rgb="FF00B050"/>
      </font>
    </dxf>
    <dxf>
      <font>
        <color rgb="FFFF0000"/>
      </font>
    </dxf>
    <dxf>
      <font>
        <color rgb="FFFFFF00"/>
      </font>
    </dxf>
    <dxf>
      <font>
        <color rgb="FF00B050"/>
      </font>
    </dxf>
    <dxf>
      <font>
        <color rgb="FFFF0000"/>
      </font>
    </dxf>
    <dxf>
      <font>
        <color rgb="FFFFFF0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C00000"/>
      </font>
    </dxf>
    <dxf>
      <font>
        <color rgb="FFFFC000"/>
      </font>
    </dxf>
    <dxf>
      <font>
        <color rgb="FF00B05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C00000"/>
      </font>
    </dxf>
    <dxf>
      <font>
        <color rgb="FFFFC000"/>
      </font>
    </dxf>
    <dxf>
      <font>
        <color rgb="FF00B05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C00000"/>
      </font>
    </dxf>
    <dxf>
      <font>
        <color rgb="FFFFC000"/>
      </font>
    </dxf>
    <dxf>
      <font>
        <color rgb="FF00B050"/>
      </font>
    </dxf>
    <dxf>
      <font>
        <color rgb="FF00B050"/>
      </font>
    </dxf>
    <dxf>
      <font>
        <color rgb="FFFF0000"/>
      </font>
    </dxf>
    <dxf>
      <font>
        <color rgb="FFFFFF00"/>
      </font>
    </dxf>
    <dxf>
      <font>
        <color rgb="FF00B050"/>
      </font>
    </dxf>
    <dxf>
      <font>
        <color rgb="FFFF0000"/>
      </font>
    </dxf>
    <dxf>
      <font>
        <color rgb="FFFFFF00"/>
      </font>
    </dxf>
    <dxf>
      <font>
        <color rgb="FF00B050"/>
      </font>
    </dxf>
    <dxf>
      <font>
        <color rgb="FFFF0000"/>
      </font>
    </dxf>
    <dxf>
      <font>
        <color rgb="FFFFFF00"/>
      </font>
    </dxf>
    <dxf>
      <font>
        <color rgb="FFFF0000"/>
      </font>
    </dxf>
    <dxf>
      <font>
        <color rgb="FFFFC000"/>
      </font>
    </dxf>
    <dxf>
      <font>
        <color rgb="FF00B050"/>
      </font>
    </dxf>
    <dxf>
      <font>
        <color rgb="FF00B050"/>
      </font>
    </dxf>
    <dxf>
      <font>
        <color rgb="FFFF0000"/>
      </font>
    </dxf>
    <dxf>
      <font>
        <color rgb="FFFFFF00"/>
      </font>
    </dxf>
    <dxf>
      <font>
        <color rgb="FFFFFF00"/>
      </font>
    </dxf>
    <dxf>
      <font>
        <color rgb="FF00B050"/>
      </font>
    </dxf>
    <dxf>
      <font>
        <color rgb="FFFF0000"/>
      </font>
    </dxf>
    <dxf>
      <font>
        <color rgb="FF00B050"/>
      </font>
    </dxf>
    <dxf>
      <font>
        <color rgb="FFFF0000"/>
      </font>
    </dxf>
    <dxf>
      <font>
        <color rgb="FFFFFF00"/>
      </font>
    </dxf>
    <dxf>
      <font>
        <color rgb="FF00B050"/>
      </font>
    </dxf>
    <dxf>
      <font>
        <color rgb="FFFF0000"/>
      </font>
    </dxf>
    <dxf>
      <font>
        <color rgb="FFFFFF00"/>
      </font>
    </dxf>
  </dxfs>
  <tableStyles count="0" defaultTableStyle="TableStyleMedium9" defaultPivotStyle="PivotStyleLight16"/>
  <colors>
    <mruColors>
      <color rgb="FF01FF2B"/>
      <color rgb="FF0DAB01"/>
      <color rgb="FF1C449C"/>
      <color rgb="FFF5821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0.16076973298216751"/>
          <c:y val="8.5271317829457349E-2"/>
          <c:w val="0.79129985949985115"/>
          <c:h val="0.78300534099291286"/>
        </c:manualLayout>
      </c:layout>
      <c:areaChart>
        <c:grouping val="standard"/>
        <c:ser>
          <c:idx val="1"/>
          <c:order val="1"/>
          <c:tx>
            <c:strRef>
              <c:f>Nhandinh_Page1!$S$25</c:f>
              <c:strCache>
                <c:ptCount val="1"/>
                <c:pt idx="0">
                  <c:v>KL đặt mua</c:v>
                </c:pt>
              </c:strCache>
            </c:strRef>
          </c:tx>
          <c:spPr>
            <a:solidFill>
              <a:schemeClr val="tx2">
                <a:lumMod val="40000"/>
                <a:lumOff val="60000"/>
              </a:schemeClr>
            </a:solidFill>
            <a:ln>
              <a:solidFill>
                <a:schemeClr val="tx2">
                  <a:lumMod val="40000"/>
                  <a:lumOff val="60000"/>
                </a:schemeClr>
              </a:solidFill>
            </a:ln>
          </c:spPr>
          <c:cat>
            <c:numRef>
              <c:f>Nhandinh_Page1!$Q$26:$Q$45</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Nhandinh_Page1!$S$26:$S$45</c:f>
              <c:numCache>
                <c:formatCode>_(* #,##0_);_(* \(#,##0\);_(* "-"??_);_(@_)</c:formatCode>
                <c:ptCount val="20"/>
                <c:pt idx="0">
                  <c:v>88961040</c:v>
                </c:pt>
                <c:pt idx="1">
                  <c:v>86502930</c:v>
                </c:pt>
                <c:pt idx="2">
                  <c:v>86957480</c:v>
                </c:pt>
                <c:pt idx="3">
                  <c:v>78514470</c:v>
                </c:pt>
                <c:pt idx="4">
                  <c:v>87345270</c:v>
                </c:pt>
                <c:pt idx="5">
                  <c:v>100764770</c:v>
                </c:pt>
                <c:pt idx="6">
                  <c:v>116056910</c:v>
                </c:pt>
                <c:pt idx="7">
                  <c:v>127700370</c:v>
                </c:pt>
                <c:pt idx="8">
                  <c:v>105704030</c:v>
                </c:pt>
                <c:pt idx="9">
                  <c:v>171010470</c:v>
                </c:pt>
                <c:pt idx="10">
                  <c:v>98898620</c:v>
                </c:pt>
                <c:pt idx="11">
                  <c:v>100596580</c:v>
                </c:pt>
                <c:pt idx="12">
                  <c:v>110127750</c:v>
                </c:pt>
                <c:pt idx="13">
                  <c:v>120568640</c:v>
                </c:pt>
                <c:pt idx="14">
                  <c:v>132479130</c:v>
                </c:pt>
                <c:pt idx="15">
                  <c:v>133922830</c:v>
                </c:pt>
                <c:pt idx="16">
                  <c:v>149208190</c:v>
                </c:pt>
                <c:pt idx="17">
                  <c:v>127196440</c:v>
                </c:pt>
                <c:pt idx="18">
                  <c:v>144334820</c:v>
                </c:pt>
                <c:pt idx="19">
                  <c:v>144421860</c:v>
                </c:pt>
              </c:numCache>
            </c:numRef>
          </c:val>
        </c:ser>
        <c:ser>
          <c:idx val="2"/>
          <c:order val="2"/>
          <c:tx>
            <c:strRef>
              <c:f>Nhandinh_Page1!$T$25</c:f>
              <c:strCache>
                <c:ptCount val="1"/>
                <c:pt idx="0">
                  <c:v>KL đặt bán</c:v>
                </c:pt>
              </c:strCache>
            </c:strRef>
          </c:tx>
          <c:spPr>
            <a:solidFill>
              <a:schemeClr val="accent5">
                <a:lumMod val="40000"/>
                <a:lumOff val="60000"/>
              </a:schemeClr>
            </a:solidFill>
            <a:ln>
              <a:solidFill>
                <a:schemeClr val="accent5">
                  <a:lumMod val="40000"/>
                  <a:lumOff val="60000"/>
                </a:schemeClr>
              </a:solidFill>
            </a:ln>
          </c:spPr>
          <c:cat>
            <c:numRef>
              <c:f>Nhandinh_Page1!$Q$26:$Q$45</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Nhandinh_Page1!$T$26:$T$45</c:f>
              <c:numCache>
                <c:formatCode>_(* #,##0_);_(* \(#,##0\);_(* "-"??_);_(@_)</c:formatCode>
                <c:ptCount val="20"/>
                <c:pt idx="0">
                  <c:v>-90775830</c:v>
                </c:pt>
                <c:pt idx="1">
                  <c:v>-95009300</c:v>
                </c:pt>
                <c:pt idx="2">
                  <c:v>-79369770</c:v>
                </c:pt>
                <c:pt idx="3">
                  <c:v>-77030090</c:v>
                </c:pt>
                <c:pt idx="4">
                  <c:v>-114281900</c:v>
                </c:pt>
                <c:pt idx="5">
                  <c:v>-92201540</c:v>
                </c:pt>
                <c:pt idx="6">
                  <c:v>-107351220</c:v>
                </c:pt>
                <c:pt idx="7">
                  <c:v>-158708740</c:v>
                </c:pt>
                <c:pt idx="8">
                  <c:v>-117186110</c:v>
                </c:pt>
                <c:pt idx="9">
                  <c:v>-169476340</c:v>
                </c:pt>
                <c:pt idx="10">
                  <c:v>-119477160</c:v>
                </c:pt>
                <c:pt idx="11">
                  <c:v>-100612150</c:v>
                </c:pt>
                <c:pt idx="12">
                  <c:v>-109235190</c:v>
                </c:pt>
                <c:pt idx="13">
                  <c:v>-154939810</c:v>
                </c:pt>
                <c:pt idx="14">
                  <c:v>-135280240</c:v>
                </c:pt>
                <c:pt idx="15">
                  <c:v>-137144200</c:v>
                </c:pt>
                <c:pt idx="16">
                  <c:v>-128291970</c:v>
                </c:pt>
                <c:pt idx="17">
                  <c:v>-129753240</c:v>
                </c:pt>
                <c:pt idx="18">
                  <c:v>-169019580</c:v>
                </c:pt>
                <c:pt idx="19">
                  <c:v>-168737970</c:v>
                </c:pt>
              </c:numCache>
            </c:numRef>
          </c:val>
        </c:ser>
        <c:axId val="85438464"/>
        <c:axId val="85440000"/>
      </c:areaChart>
      <c:barChart>
        <c:barDir val="col"/>
        <c:grouping val="clustered"/>
        <c:ser>
          <c:idx val="0"/>
          <c:order val="0"/>
          <c:tx>
            <c:strRef>
              <c:f>Nhandinh_Page1!$R$25</c:f>
              <c:strCache>
                <c:ptCount val="1"/>
                <c:pt idx="0">
                  <c:v>KLGD</c:v>
                </c:pt>
              </c:strCache>
            </c:strRef>
          </c:tx>
          <c:spPr>
            <a:solidFill>
              <a:srgbClr val="00B050"/>
            </a:solidFill>
            <a:ln>
              <a:solidFill>
                <a:srgbClr val="00B050"/>
              </a:solidFill>
            </a:ln>
          </c:spPr>
          <c:cat>
            <c:numRef>
              <c:f>Nhandinh_Page1!$Q$26:$Q$45</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Nhandinh_Page1!$R$26:$R$45</c:f>
              <c:numCache>
                <c:formatCode>_(* #,##0_);_(* \(#,##0\);_(* "-"??_);_(@_)</c:formatCode>
                <c:ptCount val="20"/>
                <c:pt idx="0">
                  <c:v>39430283</c:v>
                </c:pt>
                <c:pt idx="1">
                  <c:v>45991406</c:v>
                </c:pt>
                <c:pt idx="2">
                  <c:v>37835960</c:v>
                </c:pt>
                <c:pt idx="3">
                  <c:v>35055382</c:v>
                </c:pt>
                <c:pt idx="4">
                  <c:v>62412303</c:v>
                </c:pt>
                <c:pt idx="5">
                  <c:v>46019883</c:v>
                </c:pt>
                <c:pt idx="6">
                  <c:v>66675880</c:v>
                </c:pt>
                <c:pt idx="7">
                  <c:v>86819654</c:v>
                </c:pt>
                <c:pt idx="8">
                  <c:v>58308957</c:v>
                </c:pt>
                <c:pt idx="9">
                  <c:v>94144650</c:v>
                </c:pt>
                <c:pt idx="10">
                  <c:v>49534013</c:v>
                </c:pt>
                <c:pt idx="11">
                  <c:v>43058375</c:v>
                </c:pt>
                <c:pt idx="12">
                  <c:v>55766067</c:v>
                </c:pt>
                <c:pt idx="13">
                  <c:v>75810190</c:v>
                </c:pt>
                <c:pt idx="14">
                  <c:v>60674030</c:v>
                </c:pt>
                <c:pt idx="15">
                  <c:v>62541629</c:v>
                </c:pt>
                <c:pt idx="16">
                  <c:v>70558170</c:v>
                </c:pt>
                <c:pt idx="17">
                  <c:v>68047473</c:v>
                </c:pt>
                <c:pt idx="18">
                  <c:v>94171518</c:v>
                </c:pt>
                <c:pt idx="19">
                  <c:v>74548104</c:v>
                </c:pt>
              </c:numCache>
            </c:numRef>
          </c:val>
        </c:ser>
        <c:axId val="85438464"/>
        <c:axId val="85440000"/>
      </c:barChart>
      <c:lineChart>
        <c:grouping val="standard"/>
        <c:ser>
          <c:idx val="3"/>
          <c:order val="3"/>
          <c:tx>
            <c:strRef>
              <c:f>Nhandinh_Page1!$U$25</c:f>
              <c:strCache>
                <c:ptCount val="1"/>
                <c:pt idx="0">
                  <c:v>Mua - Bán</c:v>
                </c:pt>
              </c:strCache>
            </c:strRef>
          </c:tx>
          <c:marker>
            <c:symbol val="none"/>
          </c:marker>
          <c:cat>
            <c:numRef>
              <c:f>Nhandinh_Page1!$Q$26:$Q$45</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Nhandinh_Page1!$U$26:$U$45</c:f>
              <c:numCache>
                <c:formatCode>_(* #,##0_);_(* \(#,##0\);_(* "-"??_);_(@_)</c:formatCode>
                <c:ptCount val="20"/>
                <c:pt idx="0">
                  <c:v>-1814790</c:v>
                </c:pt>
                <c:pt idx="1">
                  <c:v>-8506370</c:v>
                </c:pt>
                <c:pt idx="2">
                  <c:v>7587710</c:v>
                </c:pt>
                <c:pt idx="3">
                  <c:v>1484380</c:v>
                </c:pt>
                <c:pt idx="4">
                  <c:v>-26936630</c:v>
                </c:pt>
                <c:pt idx="5">
                  <c:v>8563230</c:v>
                </c:pt>
                <c:pt idx="6">
                  <c:v>8705690</c:v>
                </c:pt>
                <c:pt idx="7">
                  <c:v>-31008370</c:v>
                </c:pt>
                <c:pt idx="8">
                  <c:v>-11482080</c:v>
                </c:pt>
                <c:pt idx="9">
                  <c:v>1534130</c:v>
                </c:pt>
                <c:pt idx="10">
                  <c:v>-20578540</c:v>
                </c:pt>
                <c:pt idx="11">
                  <c:v>-15570</c:v>
                </c:pt>
                <c:pt idx="12">
                  <c:v>892560</c:v>
                </c:pt>
                <c:pt idx="13">
                  <c:v>-34371170</c:v>
                </c:pt>
                <c:pt idx="14">
                  <c:v>-2801110</c:v>
                </c:pt>
                <c:pt idx="15">
                  <c:v>-3221370</c:v>
                </c:pt>
                <c:pt idx="16">
                  <c:v>20916220</c:v>
                </c:pt>
                <c:pt idx="17">
                  <c:v>-2556800</c:v>
                </c:pt>
                <c:pt idx="18">
                  <c:v>-24684760</c:v>
                </c:pt>
                <c:pt idx="19">
                  <c:v>-24316110</c:v>
                </c:pt>
              </c:numCache>
            </c:numRef>
          </c:val>
        </c:ser>
        <c:marker val="1"/>
        <c:axId val="85438464"/>
        <c:axId val="85440000"/>
      </c:lineChart>
      <c:dateAx>
        <c:axId val="85438464"/>
        <c:scaling>
          <c:orientation val="minMax"/>
        </c:scaling>
        <c:axPos val="b"/>
        <c:numFmt formatCode="[$-409]d\-mmm;@" sourceLinked="1"/>
        <c:tickLblPos val="nextTo"/>
        <c:crossAx val="85440000"/>
        <c:crosses val="autoZero"/>
        <c:auto val="1"/>
        <c:lblOffset val="100"/>
        <c:majorUnit val="2"/>
        <c:minorUnit val="2"/>
      </c:dateAx>
      <c:valAx>
        <c:axId val="85440000"/>
        <c:scaling>
          <c:orientation val="minMax"/>
        </c:scaling>
        <c:axPos val="l"/>
        <c:majorGridlines>
          <c:spPr>
            <a:ln w="6350">
              <a:solidFill>
                <a:schemeClr val="bg1">
                  <a:lumMod val="85000"/>
                </a:schemeClr>
              </a:solidFill>
              <a:prstDash val="dash"/>
            </a:ln>
          </c:spPr>
        </c:majorGridlines>
        <c:numFmt formatCode="#,##0" sourceLinked="0"/>
        <c:tickLblPos val="nextTo"/>
        <c:crossAx val="85438464"/>
        <c:crosses val="autoZero"/>
        <c:crossBetween val="between"/>
        <c:dispUnits>
          <c:builtInUnit val="millions"/>
          <c:dispUnitsLbl>
            <c:layout/>
            <c:tx>
              <c:rich>
                <a:bodyPr/>
                <a:lstStyle/>
                <a:p>
                  <a:pPr>
                    <a:defRPr b="0"/>
                  </a:pPr>
                  <a:r>
                    <a:rPr lang="en-US" b="0"/>
                    <a:t>Triệu đơn vị</a:t>
                  </a:r>
                </a:p>
              </c:rich>
            </c:tx>
          </c:dispUnitsLbl>
        </c:dispUnits>
      </c:valAx>
      <c:spPr>
        <a:noFill/>
        <a:ln w="25400">
          <a:noFill/>
        </a:ln>
      </c:spPr>
    </c:plotArea>
    <c:legend>
      <c:legendPos val="b"/>
      <c:layout>
        <c:manualLayout>
          <c:xMode val="edge"/>
          <c:yMode val="edge"/>
          <c:x val="0.24861435665926843"/>
          <c:y val="0.84508158702384462"/>
          <c:w val="0.66098618004502951"/>
          <c:h val="0.13817403032954215"/>
        </c:manualLayout>
      </c:layout>
    </c:legend>
    <c:plotVisOnly val="1"/>
    <c:dispBlanksAs val="gap"/>
  </c:chart>
  <c:spPr>
    <a:solidFill>
      <a:schemeClr val="bg1">
        <a:lumMod val="95000"/>
      </a:schemeClr>
    </a:solidFill>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0.18649321433466795"/>
          <c:y val="8.5271317829457349E-2"/>
          <c:w val="0.76557637814732848"/>
          <c:h val="0.81247146432277362"/>
        </c:manualLayout>
      </c:layout>
      <c:areaChart>
        <c:grouping val="standard"/>
        <c:ser>
          <c:idx val="1"/>
          <c:order val="0"/>
          <c:tx>
            <c:strRef>
              <c:f>Nhandinh_Page1!$R$51</c:f>
              <c:strCache>
                <c:ptCount val="1"/>
                <c:pt idx="0">
                  <c:v>GT mua</c:v>
                </c:pt>
              </c:strCache>
            </c:strRef>
          </c:tx>
          <c:spPr>
            <a:solidFill>
              <a:schemeClr val="tx2">
                <a:lumMod val="40000"/>
                <a:lumOff val="60000"/>
              </a:schemeClr>
            </a:solidFill>
            <a:ln>
              <a:solidFill>
                <a:schemeClr val="tx2">
                  <a:lumMod val="40000"/>
                  <a:lumOff val="60000"/>
                </a:schemeClr>
              </a:solidFill>
            </a:ln>
          </c:spPr>
          <c:cat>
            <c:numRef>
              <c:f>Nhandinh_Page1!$Q$52:$Q$71</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Nhandinh_Page1!$R$52:$R$71</c:f>
              <c:numCache>
                <c:formatCode>_(* #,##0_);_(* \(#,##0\);_(* "-"??_);_(@_)</c:formatCode>
                <c:ptCount val="20"/>
                <c:pt idx="0">
                  <c:v>133940127000</c:v>
                </c:pt>
                <c:pt idx="1">
                  <c:v>133651864000</c:v>
                </c:pt>
                <c:pt idx="2">
                  <c:v>87426700000</c:v>
                </c:pt>
                <c:pt idx="3">
                  <c:v>41471087000</c:v>
                </c:pt>
                <c:pt idx="4">
                  <c:v>65199628000</c:v>
                </c:pt>
                <c:pt idx="5">
                  <c:v>188490126000</c:v>
                </c:pt>
                <c:pt idx="6">
                  <c:v>152282294000</c:v>
                </c:pt>
                <c:pt idx="7">
                  <c:v>136629518000</c:v>
                </c:pt>
                <c:pt idx="8">
                  <c:v>230597621000</c:v>
                </c:pt>
                <c:pt idx="9">
                  <c:v>478533652000</c:v>
                </c:pt>
                <c:pt idx="10">
                  <c:v>123399734000</c:v>
                </c:pt>
                <c:pt idx="11">
                  <c:v>138599581000</c:v>
                </c:pt>
                <c:pt idx="12">
                  <c:v>225236947000</c:v>
                </c:pt>
                <c:pt idx="13">
                  <c:v>189293501000</c:v>
                </c:pt>
                <c:pt idx="14">
                  <c:v>121904996000</c:v>
                </c:pt>
                <c:pt idx="15">
                  <c:v>136195468000</c:v>
                </c:pt>
                <c:pt idx="16">
                  <c:v>127223018000</c:v>
                </c:pt>
                <c:pt idx="17">
                  <c:v>592727418000</c:v>
                </c:pt>
                <c:pt idx="18">
                  <c:v>88832457000</c:v>
                </c:pt>
                <c:pt idx="19">
                  <c:v>157219218000</c:v>
                </c:pt>
              </c:numCache>
            </c:numRef>
          </c:val>
        </c:ser>
        <c:ser>
          <c:idx val="2"/>
          <c:order val="1"/>
          <c:tx>
            <c:strRef>
              <c:f>Nhandinh_Page1!$S$51</c:f>
              <c:strCache>
                <c:ptCount val="1"/>
                <c:pt idx="0">
                  <c:v>GT bán</c:v>
                </c:pt>
              </c:strCache>
            </c:strRef>
          </c:tx>
          <c:spPr>
            <a:solidFill>
              <a:schemeClr val="accent5">
                <a:lumMod val="40000"/>
                <a:lumOff val="60000"/>
              </a:schemeClr>
            </a:solidFill>
            <a:ln>
              <a:solidFill>
                <a:schemeClr val="accent5">
                  <a:lumMod val="40000"/>
                  <a:lumOff val="60000"/>
                </a:schemeClr>
              </a:solidFill>
            </a:ln>
          </c:spPr>
          <c:cat>
            <c:numRef>
              <c:f>Nhandinh_Page1!$Q$52:$Q$71</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Nhandinh_Page1!$S$52:$S$71</c:f>
              <c:numCache>
                <c:formatCode>_(* #,##0_);_(* \(#,##0\);_(* "-"??_);_(@_)</c:formatCode>
                <c:ptCount val="20"/>
                <c:pt idx="0">
                  <c:v>-194288022000</c:v>
                </c:pt>
                <c:pt idx="1">
                  <c:v>-166205081000</c:v>
                </c:pt>
                <c:pt idx="2">
                  <c:v>-85824622000</c:v>
                </c:pt>
                <c:pt idx="3">
                  <c:v>-60668279000</c:v>
                </c:pt>
                <c:pt idx="4">
                  <c:v>-50373335000</c:v>
                </c:pt>
                <c:pt idx="5">
                  <c:v>-232989669000</c:v>
                </c:pt>
                <c:pt idx="6">
                  <c:v>-394833130000</c:v>
                </c:pt>
                <c:pt idx="7">
                  <c:v>-268080439000</c:v>
                </c:pt>
                <c:pt idx="8">
                  <c:v>-406697515000</c:v>
                </c:pt>
                <c:pt idx="9">
                  <c:v>-841677146000</c:v>
                </c:pt>
                <c:pt idx="10">
                  <c:v>-214846658000</c:v>
                </c:pt>
                <c:pt idx="11">
                  <c:v>-213200115000</c:v>
                </c:pt>
                <c:pt idx="12">
                  <c:v>-375195533000</c:v>
                </c:pt>
                <c:pt idx="13">
                  <c:v>-265997133000</c:v>
                </c:pt>
                <c:pt idx="14">
                  <c:v>-271956873000</c:v>
                </c:pt>
                <c:pt idx="15">
                  <c:v>-206420874000</c:v>
                </c:pt>
                <c:pt idx="16">
                  <c:v>-322011248000</c:v>
                </c:pt>
                <c:pt idx="17">
                  <c:v>-192611505000</c:v>
                </c:pt>
                <c:pt idx="18">
                  <c:v>-203326127000</c:v>
                </c:pt>
                <c:pt idx="19">
                  <c:v>-190965709000</c:v>
                </c:pt>
              </c:numCache>
            </c:numRef>
          </c:val>
        </c:ser>
        <c:axId val="85602304"/>
        <c:axId val="85603840"/>
      </c:areaChart>
      <c:barChart>
        <c:barDir val="col"/>
        <c:grouping val="clustered"/>
        <c:ser>
          <c:idx val="3"/>
          <c:order val="2"/>
          <c:tx>
            <c:strRef>
              <c:f>Nhandinh_Page1!$T$51</c:f>
              <c:strCache>
                <c:ptCount val="1"/>
                <c:pt idx="0">
                  <c:v>GT ròng</c:v>
                </c:pt>
              </c:strCache>
            </c:strRef>
          </c:tx>
          <c:spPr>
            <a:solidFill>
              <a:srgbClr val="00B050"/>
            </a:solidFill>
            <a:ln w="9525" cap="flat">
              <a:round/>
            </a:ln>
          </c:spPr>
          <c:cat>
            <c:numRef>
              <c:f>Nhandinh_Page1!$Q$52:$Q$71</c:f>
              <c:numCache>
                <c:formatCode>[$-409]d\-mmm;@</c:formatCode>
                <c:ptCount val="20"/>
                <c:pt idx="0">
                  <c:v>41459</c:v>
                </c:pt>
                <c:pt idx="1">
                  <c:v>41458</c:v>
                </c:pt>
                <c:pt idx="2">
                  <c:v>41457</c:v>
                </c:pt>
                <c:pt idx="3">
                  <c:v>41456</c:v>
                </c:pt>
                <c:pt idx="4">
                  <c:v>41453</c:v>
                </c:pt>
                <c:pt idx="5">
                  <c:v>41452</c:v>
                </c:pt>
                <c:pt idx="6">
                  <c:v>41451</c:v>
                </c:pt>
                <c:pt idx="7">
                  <c:v>41450</c:v>
                </c:pt>
                <c:pt idx="8">
                  <c:v>41449</c:v>
                </c:pt>
                <c:pt idx="9">
                  <c:v>41446</c:v>
                </c:pt>
                <c:pt idx="10">
                  <c:v>41445</c:v>
                </c:pt>
                <c:pt idx="11">
                  <c:v>41444</c:v>
                </c:pt>
                <c:pt idx="12">
                  <c:v>41443</c:v>
                </c:pt>
                <c:pt idx="13">
                  <c:v>41442</c:v>
                </c:pt>
                <c:pt idx="14">
                  <c:v>41439</c:v>
                </c:pt>
                <c:pt idx="15">
                  <c:v>41438</c:v>
                </c:pt>
                <c:pt idx="16">
                  <c:v>41437</c:v>
                </c:pt>
                <c:pt idx="17">
                  <c:v>41436</c:v>
                </c:pt>
                <c:pt idx="18">
                  <c:v>41435</c:v>
                </c:pt>
                <c:pt idx="19">
                  <c:v>41432</c:v>
                </c:pt>
              </c:numCache>
            </c:numRef>
          </c:cat>
          <c:val>
            <c:numRef>
              <c:f>Nhandinh_Page1!$T$52:$T$71</c:f>
              <c:numCache>
                <c:formatCode>_(* #,##0_);_(* \(#,##0\);_(* "-"??_);_(@_)</c:formatCode>
                <c:ptCount val="20"/>
                <c:pt idx="0">
                  <c:v>-60347895000</c:v>
                </c:pt>
                <c:pt idx="1">
                  <c:v>-32553217000</c:v>
                </c:pt>
                <c:pt idx="2">
                  <c:v>1602078000</c:v>
                </c:pt>
                <c:pt idx="3">
                  <c:v>-19197192000</c:v>
                </c:pt>
                <c:pt idx="4">
                  <c:v>14826293000</c:v>
                </c:pt>
                <c:pt idx="5">
                  <c:v>-44499543000</c:v>
                </c:pt>
                <c:pt idx="6">
                  <c:v>-242550836000</c:v>
                </c:pt>
                <c:pt idx="7">
                  <c:v>-131450921000</c:v>
                </c:pt>
                <c:pt idx="8">
                  <c:v>-176099894000</c:v>
                </c:pt>
                <c:pt idx="9">
                  <c:v>-363143494000</c:v>
                </c:pt>
                <c:pt idx="10">
                  <c:v>-91446924000</c:v>
                </c:pt>
                <c:pt idx="11">
                  <c:v>-74600534000</c:v>
                </c:pt>
                <c:pt idx="12">
                  <c:v>-149958586000</c:v>
                </c:pt>
                <c:pt idx="13">
                  <c:v>-76703632000</c:v>
                </c:pt>
                <c:pt idx="14">
                  <c:v>-150051877000</c:v>
                </c:pt>
                <c:pt idx="15">
                  <c:v>-70225406000</c:v>
                </c:pt>
                <c:pt idx="16">
                  <c:v>-194788230000</c:v>
                </c:pt>
                <c:pt idx="17">
                  <c:v>400115913000</c:v>
                </c:pt>
                <c:pt idx="18">
                  <c:v>-114493670000</c:v>
                </c:pt>
                <c:pt idx="19">
                  <c:v>-33746491000</c:v>
                </c:pt>
              </c:numCache>
            </c:numRef>
          </c:val>
        </c:ser>
        <c:gapWidth val="63"/>
        <c:axId val="85602304"/>
        <c:axId val="85603840"/>
      </c:barChart>
      <c:dateAx>
        <c:axId val="85602304"/>
        <c:scaling>
          <c:orientation val="minMax"/>
        </c:scaling>
        <c:axPos val="b"/>
        <c:numFmt formatCode="[$-409]d\-mmm;@" sourceLinked="1"/>
        <c:tickLblPos val="nextTo"/>
        <c:crossAx val="85603840"/>
        <c:crosses val="autoZero"/>
        <c:auto val="1"/>
        <c:lblOffset val="100"/>
        <c:majorUnit val="2"/>
        <c:minorUnit val="2"/>
      </c:dateAx>
      <c:valAx>
        <c:axId val="85603840"/>
        <c:scaling>
          <c:orientation val="minMax"/>
        </c:scaling>
        <c:axPos val="l"/>
        <c:majorGridlines>
          <c:spPr>
            <a:ln w="6350">
              <a:solidFill>
                <a:schemeClr val="bg1">
                  <a:lumMod val="85000"/>
                </a:schemeClr>
              </a:solidFill>
              <a:prstDash val="dash"/>
            </a:ln>
          </c:spPr>
        </c:majorGridlines>
        <c:numFmt formatCode="#,##0" sourceLinked="0"/>
        <c:tickLblPos val="nextTo"/>
        <c:crossAx val="85602304"/>
        <c:crosses val="autoZero"/>
        <c:crossBetween val="between"/>
        <c:dispUnits>
          <c:builtInUnit val="billions"/>
          <c:dispUnitsLbl>
            <c:layout/>
            <c:tx>
              <c:rich>
                <a:bodyPr/>
                <a:lstStyle/>
                <a:p>
                  <a:pPr>
                    <a:defRPr b="0"/>
                  </a:pPr>
                  <a:r>
                    <a:rPr lang="en-US" b="0"/>
                    <a:t>Tỷ</a:t>
                  </a:r>
                  <a:r>
                    <a:rPr lang="en-US" b="0" baseline="0"/>
                    <a:t> VND</a:t>
                  </a:r>
                  <a:endParaRPr lang="en-US" b="0"/>
                </a:p>
              </c:rich>
            </c:tx>
          </c:dispUnitsLbl>
        </c:dispUnits>
      </c:valAx>
      <c:spPr>
        <a:solidFill>
          <a:sysClr val="window" lastClr="FFFFFF">
            <a:lumMod val="95000"/>
          </a:sysClr>
        </a:solidFill>
      </c:spPr>
    </c:plotArea>
    <c:legend>
      <c:legendPos val="b"/>
      <c:layout>
        <c:manualLayout>
          <c:xMode val="edge"/>
          <c:yMode val="edge"/>
          <c:x val="0.25290165595755182"/>
          <c:y val="0.84677435320586958"/>
          <c:w val="0.66098618004502951"/>
          <c:h val="0.13817403032954215"/>
        </c:manualLayout>
      </c:layout>
    </c:legend>
    <c:plotVisOnly val="1"/>
    <c:dispBlanksAs val="gap"/>
  </c:chart>
  <c:spPr>
    <a:solidFill>
      <a:schemeClr val="bg1">
        <a:lumMod val="95000"/>
      </a:schemeClr>
    </a:solidFill>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18"/>
  <c:chart>
    <c:autoTitleDeleted val="1"/>
    <c:plotArea>
      <c:layout/>
      <c:barChart>
        <c:barDir val="bar"/>
        <c:grouping val="clustered"/>
        <c:ser>
          <c:idx val="0"/>
          <c:order val="0"/>
          <c:tx>
            <c:strRef>
              <c:f>TKGD_Page3!$R$4</c:f>
              <c:strCache>
                <c:ptCount val="1"/>
                <c:pt idx="0">
                  <c:v>%</c:v>
                </c:pt>
              </c:strCache>
            </c:strRef>
          </c:tx>
          <c:spPr>
            <a:solidFill>
              <a:srgbClr val="1C449C"/>
            </a:solidFill>
          </c:spPr>
          <c:dLbls>
            <c:showVal val="1"/>
          </c:dLbls>
          <c:cat>
            <c:strRef>
              <c:f>TKGD_Page3!$Q$5:$Q$16</c:f>
              <c:strCache>
                <c:ptCount val="12"/>
                <c:pt idx="0">
                  <c:v>Công nghệ Thông tin</c:v>
                </c:pt>
                <c:pt idx="1">
                  <c:v>Công nghiệp</c:v>
                </c:pt>
                <c:pt idx="2">
                  <c:v>Dầu khí </c:v>
                </c:pt>
                <c:pt idx="3">
                  <c:v>Dịch vụ Tiêu dùng</c:v>
                </c:pt>
                <c:pt idx="4">
                  <c:v>Dược phẩm và Y tế</c:v>
                </c:pt>
                <c:pt idx="5">
                  <c:v>Hàng Tiêu dùng</c:v>
                </c:pt>
                <c:pt idx="6">
                  <c:v>Ngân hàng</c:v>
                </c:pt>
                <c:pt idx="7">
                  <c:v>Nguyên vật liệu</c:v>
                </c:pt>
                <c:pt idx="8">
                  <c:v>Tài chính</c:v>
                </c:pt>
                <c:pt idx="9">
                  <c:v>Tiện ích Cộng đồng</c:v>
                </c:pt>
                <c:pt idx="10">
                  <c:v>VN - Index</c:v>
                </c:pt>
                <c:pt idx="11">
                  <c:v>HNX - Index</c:v>
                </c:pt>
              </c:strCache>
            </c:strRef>
          </c:cat>
          <c:val>
            <c:numRef>
              <c:f>TKGD_Page3!$R$5:$R$16</c:f>
              <c:numCache>
                <c:formatCode>0.0%</c:formatCode>
                <c:ptCount val="12"/>
                <c:pt idx="0">
                  <c:v>1.1281433000344565E-2</c:v>
                </c:pt>
                <c:pt idx="1">
                  <c:v>2.4465482395488181E-3</c:v>
                </c:pt>
                <c:pt idx="2">
                  <c:v>-2.1204410517383643E-4</c:v>
                </c:pt>
                <c:pt idx="3">
                  <c:v>8.7646076794658523E-3</c:v>
                </c:pt>
                <c:pt idx="4">
                  <c:v>3.3581194531062675E-3</c:v>
                </c:pt>
                <c:pt idx="5">
                  <c:v>4.8303622771705967E-4</c:v>
                </c:pt>
                <c:pt idx="6">
                  <c:v>-7.6564348855001629E-4</c:v>
                </c:pt>
                <c:pt idx="7">
                  <c:v>-2.4199403081390791E-3</c:v>
                </c:pt>
                <c:pt idx="8">
                  <c:v>-2.7151015822488578E-3</c:v>
                </c:pt>
                <c:pt idx="9">
                  <c:v>5.1736881005171043E-4</c:v>
                </c:pt>
                <c:pt idx="10">
                  <c:v>-2.6674874320298247E-4</c:v>
                </c:pt>
                <c:pt idx="11">
                  <c:v>0</c:v>
                </c:pt>
              </c:numCache>
            </c:numRef>
          </c:val>
        </c:ser>
        <c:axId val="86140416"/>
        <c:axId val="86141952"/>
      </c:barChart>
      <c:catAx>
        <c:axId val="86140416"/>
        <c:scaling>
          <c:orientation val="minMax"/>
        </c:scaling>
        <c:axPos val="l"/>
        <c:tickLblPos val="low"/>
        <c:txPr>
          <a:bodyPr/>
          <a:lstStyle/>
          <a:p>
            <a:pPr>
              <a:defRPr b="1">
                <a:solidFill>
                  <a:schemeClr val="accent6">
                    <a:lumMod val="75000"/>
                  </a:schemeClr>
                </a:solidFill>
              </a:defRPr>
            </a:pPr>
            <a:endParaRPr lang="en-US"/>
          </a:p>
        </c:txPr>
        <c:crossAx val="86141952"/>
        <c:crosses val="autoZero"/>
        <c:auto val="1"/>
        <c:lblAlgn val="ctr"/>
        <c:lblOffset val="100"/>
      </c:catAx>
      <c:valAx>
        <c:axId val="86141952"/>
        <c:scaling>
          <c:orientation val="minMax"/>
        </c:scaling>
        <c:axPos val="b"/>
        <c:majorGridlines>
          <c:spPr>
            <a:ln w="3175">
              <a:solidFill>
                <a:schemeClr val="bg1">
                  <a:lumMod val="85000"/>
                </a:schemeClr>
              </a:solidFill>
              <a:prstDash val="dash"/>
            </a:ln>
          </c:spPr>
        </c:majorGridlines>
        <c:numFmt formatCode="0.0%" sourceLinked="1"/>
        <c:tickLblPos val="nextTo"/>
        <c:crossAx val="86140416"/>
        <c:crosses val="autoZero"/>
        <c:crossBetween val="between"/>
      </c:valAx>
    </c:plotArea>
    <c:plotVisOnly val="1"/>
  </c:chart>
  <c:spPr>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autoTitleDeleted val="1"/>
    <c:plotArea>
      <c:layout/>
      <c:pieChart>
        <c:varyColors val="1"/>
        <c:ser>
          <c:idx val="0"/>
          <c:order val="0"/>
          <c:tx>
            <c:strRef>
              <c:f>TKGD_Page3!$S$4</c:f>
              <c:strCache>
                <c:ptCount val="1"/>
                <c:pt idx="0">
                  <c:v>GTGD</c:v>
                </c:pt>
              </c:strCache>
            </c:strRef>
          </c:tx>
          <c:dLbls>
            <c:dLblPos val="bestFit"/>
            <c:showLegendKey val="1"/>
            <c:showCatName val="1"/>
            <c:showPercent val="1"/>
            <c:separator>
</c:separator>
          </c:dLbls>
          <c:cat>
            <c:strRef>
              <c:f>TKGD_Page3!$Q$5:$Q$14</c:f>
              <c:strCache>
                <c:ptCount val="10"/>
                <c:pt idx="0">
                  <c:v>Công nghệ Thông tin</c:v>
                </c:pt>
                <c:pt idx="1">
                  <c:v>Công nghiệp</c:v>
                </c:pt>
                <c:pt idx="2">
                  <c:v>Dầu khí </c:v>
                </c:pt>
                <c:pt idx="3">
                  <c:v>Dịch vụ Tiêu dùng</c:v>
                </c:pt>
                <c:pt idx="4">
                  <c:v>Dược phẩm và Y tế</c:v>
                </c:pt>
                <c:pt idx="5">
                  <c:v>Hàng Tiêu dùng</c:v>
                </c:pt>
                <c:pt idx="6">
                  <c:v>Ngân hàng</c:v>
                </c:pt>
                <c:pt idx="7">
                  <c:v>Nguyên vật liệu</c:v>
                </c:pt>
                <c:pt idx="8">
                  <c:v>Tài chính</c:v>
                </c:pt>
                <c:pt idx="9">
                  <c:v>Tiện ích Cộng đồng</c:v>
                </c:pt>
              </c:strCache>
            </c:strRef>
          </c:cat>
          <c:val>
            <c:numRef>
              <c:f>TKGD_Page3!$S$5:$S$14</c:f>
              <c:numCache>
                <c:formatCode>_(* #,##0.0_);_(* \(#,##0.0\);_(* "-"??_);_(@_)</c:formatCode>
                <c:ptCount val="10"/>
                <c:pt idx="0">
                  <c:v>72.377436500000002</c:v>
                </c:pt>
                <c:pt idx="1">
                  <c:v>136.62955529999999</c:v>
                </c:pt>
                <c:pt idx="2">
                  <c:v>51.267175199999997</c:v>
                </c:pt>
                <c:pt idx="3">
                  <c:v>24.929428000000001</c:v>
                </c:pt>
                <c:pt idx="4">
                  <c:v>7.8421459999999996</c:v>
                </c:pt>
                <c:pt idx="5">
                  <c:v>146.07955699999999</c:v>
                </c:pt>
                <c:pt idx="6">
                  <c:v>39.843372000000002</c:v>
                </c:pt>
                <c:pt idx="7">
                  <c:v>86.656997500000003</c:v>
                </c:pt>
                <c:pt idx="8">
                  <c:v>355.5416391</c:v>
                </c:pt>
                <c:pt idx="9">
                  <c:v>68.111311999999998</c:v>
                </c:pt>
              </c:numCache>
            </c:numRef>
          </c:val>
        </c:ser>
        <c:dLbls>
          <c:showCatName val="1"/>
          <c:showPercent val="1"/>
        </c:dLbls>
        <c:firstSliceAng val="0"/>
      </c:pieChart>
    </c:plotArea>
    <c:plotVisOnly val="1"/>
  </c:chart>
  <c:spPr>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autoTitleDeleted val="1"/>
    <c:plotArea>
      <c:layout/>
      <c:pieChart>
        <c:varyColors val="1"/>
        <c:ser>
          <c:idx val="0"/>
          <c:order val="0"/>
          <c:tx>
            <c:strRef>
              <c:f>TKGD_Page3!$S$4</c:f>
              <c:strCache>
                <c:ptCount val="1"/>
                <c:pt idx="0">
                  <c:v>GTGD</c:v>
                </c:pt>
              </c:strCache>
            </c:strRef>
          </c:tx>
          <c:dLbls>
            <c:showCatName val="1"/>
            <c:showPercent val="1"/>
          </c:dLbls>
          <c:cat>
            <c:strRef>
              <c:f>TKGD_Page3!$Q$21:$Q$24</c:f>
              <c:strCache>
                <c:ptCount val="4"/>
                <c:pt idx="0">
                  <c:v>Large Cap Index</c:v>
                </c:pt>
                <c:pt idx="1">
                  <c:v>Mid Cap Index</c:v>
                </c:pt>
                <c:pt idx="2">
                  <c:v>Small Cap Index</c:v>
                </c:pt>
                <c:pt idx="3">
                  <c:v>Micro Cap Index</c:v>
                </c:pt>
              </c:strCache>
            </c:strRef>
          </c:cat>
          <c:val>
            <c:numRef>
              <c:f>TKGD_Page3!$S$21:$S$24</c:f>
              <c:numCache>
                <c:formatCode>_(* #,##0.00_);_(* \(#,##0.00\);_(* "-"??_);_(@_)</c:formatCode>
                <c:ptCount val="4"/>
                <c:pt idx="0">
                  <c:v>388.55717820000001</c:v>
                </c:pt>
                <c:pt idx="1">
                  <c:v>423.44840049999999</c:v>
                </c:pt>
                <c:pt idx="2">
                  <c:v>337.53326850000002</c:v>
                </c:pt>
                <c:pt idx="3">
                  <c:v>144.8195158</c:v>
                </c:pt>
              </c:numCache>
            </c:numRef>
          </c:val>
        </c:ser>
        <c:dLbls>
          <c:showCatName val="1"/>
        </c:dLbls>
        <c:firstSliceAng val="0"/>
      </c:pieChart>
    </c:plotArea>
    <c:plotVisOnly val="1"/>
  </c:chart>
  <c:spPr>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TKGD_Page3!$R$26</c:f>
              <c:strCache>
                <c:ptCount val="1"/>
                <c:pt idx="0">
                  <c:v>Large Cap Index</c:v>
                </c:pt>
              </c:strCache>
            </c:strRef>
          </c:tx>
          <c:marker>
            <c:symbol val="none"/>
          </c:marker>
          <c:cat>
            <c:numRef>
              <c:f>TKGD_Page3!$Q$27:$Q$56</c:f>
              <c:numCache>
                <c:formatCode>mm/dd/yy</c:formatCode>
                <c:ptCount val="30"/>
                <c:pt idx="0">
                  <c:v>41418</c:v>
                </c:pt>
                <c:pt idx="1">
                  <c:v>41421</c:v>
                </c:pt>
                <c:pt idx="2">
                  <c:v>41422</c:v>
                </c:pt>
                <c:pt idx="3">
                  <c:v>41423</c:v>
                </c:pt>
                <c:pt idx="4">
                  <c:v>41424</c:v>
                </c:pt>
                <c:pt idx="5">
                  <c:v>41425</c:v>
                </c:pt>
                <c:pt idx="6">
                  <c:v>41428</c:v>
                </c:pt>
                <c:pt idx="7">
                  <c:v>41429</c:v>
                </c:pt>
                <c:pt idx="8">
                  <c:v>41430</c:v>
                </c:pt>
                <c:pt idx="9">
                  <c:v>41431</c:v>
                </c:pt>
                <c:pt idx="10">
                  <c:v>41432</c:v>
                </c:pt>
                <c:pt idx="11">
                  <c:v>41435</c:v>
                </c:pt>
                <c:pt idx="12">
                  <c:v>41436</c:v>
                </c:pt>
                <c:pt idx="13">
                  <c:v>41437</c:v>
                </c:pt>
                <c:pt idx="14">
                  <c:v>41438</c:v>
                </c:pt>
                <c:pt idx="15">
                  <c:v>41439</c:v>
                </c:pt>
                <c:pt idx="16">
                  <c:v>41442</c:v>
                </c:pt>
                <c:pt idx="17">
                  <c:v>41443</c:v>
                </c:pt>
                <c:pt idx="18">
                  <c:v>41444</c:v>
                </c:pt>
                <c:pt idx="19">
                  <c:v>41445</c:v>
                </c:pt>
                <c:pt idx="20">
                  <c:v>41446</c:v>
                </c:pt>
                <c:pt idx="21">
                  <c:v>41449</c:v>
                </c:pt>
                <c:pt idx="22">
                  <c:v>41450</c:v>
                </c:pt>
                <c:pt idx="23">
                  <c:v>41451</c:v>
                </c:pt>
                <c:pt idx="24">
                  <c:v>41452</c:v>
                </c:pt>
                <c:pt idx="25">
                  <c:v>41453</c:v>
                </c:pt>
                <c:pt idx="26">
                  <c:v>41456</c:v>
                </c:pt>
                <c:pt idx="27">
                  <c:v>41457</c:v>
                </c:pt>
                <c:pt idx="28">
                  <c:v>41458</c:v>
                </c:pt>
                <c:pt idx="29">
                  <c:v>41459</c:v>
                </c:pt>
              </c:numCache>
            </c:numRef>
          </c:cat>
          <c:val>
            <c:numRef>
              <c:f>TKGD_Page3!$R$27:$R$56</c:f>
              <c:numCache>
                <c:formatCode>General</c:formatCode>
                <c:ptCount val="30"/>
                <c:pt idx="0">
                  <c:v>209.06379999999999</c:v>
                </c:pt>
                <c:pt idx="1">
                  <c:v>214.27180000000001</c:v>
                </c:pt>
                <c:pt idx="2">
                  <c:v>215.65770000000001</c:v>
                </c:pt>
                <c:pt idx="3">
                  <c:v>215.19200000000001</c:v>
                </c:pt>
                <c:pt idx="4">
                  <c:v>217.84979999999999</c:v>
                </c:pt>
                <c:pt idx="5">
                  <c:v>216.10040000000001</c:v>
                </c:pt>
                <c:pt idx="6">
                  <c:v>215.51900000000001</c:v>
                </c:pt>
                <c:pt idx="7">
                  <c:v>212.86279999999999</c:v>
                </c:pt>
                <c:pt idx="8">
                  <c:v>214.80529999999999</c:v>
                </c:pt>
                <c:pt idx="9">
                  <c:v>217.23910000000001</c:v>
                </c:pt>
                <c:pt idx="10">
                  <c:v>220.50550000000001</c:v>
                </c:pt>
                <c:pt idx="11">
                  <c:v>219.33029999999999</c:v>
                </c:pt>
                <c:pt idx="12">
                  <c:v>218.2354</c:v>
                </c:pt>
                <c:pt idx="13">
                  <c:v>215.95570000000001</c:v>
                </c:pt>
                <c:pt idx="14">
                  <c:v>214.92439999999999</c:v>
                </c:pt>
                <c:pt idx="15">
                  <c:v>212.40469999999999</c:v>
                </c:pt>
                <c:pt idx="16">
                  <c:v>208.52610000000001</c:v>
                </c:pt>
                <c:pt idx="17">
                  <c:v>208.7961</c:v>
                </c:pt>
                <c:pt idx="18">
                  <c:v>210.82579999999999</c:v>
                </c:pt>
                <c:pt idx="19">
                  <c:v>209.24780000000001</c:v>
                </c:pt>
                <c:pt idx="20">
                  <c:v>208.846</c:v>
                </c:pt>
                <c:pt idx="21">
                  <c:v>204.60120000000001</c:v>
                </c:pt>
                <c:pt idx="22">
                  <c:v>197.584</c:v>
                </c:pt>
                <c:pt idx="23">
                  <c:v>197.78039999999999</c:v>
                </c:pt>
                <c:pt idx="24">
                  <c:v>201.8004</c:v>
                </c:pt>
                <c:pt idx="25">
                  <c:v>201.02719999999999</c:v>
                </c:pt>
                <c:pt idx="26">
                  <c:v>200.93029999999999</c:v>
                </c:pt>
                <c:pt idx="27">
                  <c:v>205.2002</c:v>
                </c:pt>
                <c:pt idx="28">
                  <c:v>203.92009999999999</c:v>
                </c:pt>
                <c:pt idx="29">
                  <c:v>203.70769999999999</c:v>
                </c:pt>
              </c:numCache>
            </c:numRef>
          </c:val>
        </c:ser>
        <c:ser>
          <c:idx val="1"/>
          <c:order val="1"/>
          <c:tx>
            <c:strRef>
              <c:f>TKGD_Page3!$S$26</c:f>
              <c:strCache>
                <c:ptCount val="1"/>
                <c:pt idx="0">
                  <c:v>Mid Cap Index</c:v>
                </c:pt>
              </c:strCache>
            </c:strRef>
          </c:tx>
          <c:marker>
            <c:symbol val="none"/>
          </c:marker>
          <c:cat>
            <c:numRef>
              <c:f>TKGD_Page3!$Q$27:$Q$56</c:f>
              <c:numCache>
                <c:formatCode>mm/dd/yy</c:formatCode>
                <c:ptCount val="30"/>
                <c:pt idx="0">
                  <c:v>41418</c:v>
                </c:pt>
                <c:pt idx="1">
                  <c:v>41421</c:v>
                </c:pt>
                <c:pt idx="2">
                  <c:v>41422</c:v>
                </c:pt>
                <c:pt idx="3">
                  <c:v>41423</c:v>
                </c:pt>
                <c:pt idx="4">
                  <c:v>41424</c:v>
                </c:pt>
                <c:pt idx="5">
                  <c:v>41425</c:v>
                </c:pt>
                <c:pt idx="6">
                  <c:v>41428</c:v>
                </c:pt>
                <c:pt idx="7">
                  <c:v>41429</c:v>
                </c:pt>
                <c:pt idx="8">
                  <c:v>41430</c:v>
                </c:pt>
                <c:pt idx="9">
                  <c:v>41431</c:v>
                </c:pt>
                <c:pt idx="10">
                  <c:v>41432</c:v>
                </c:pt>
                <c:pt idx="11">
                  <c:v>41435</c:v>
                </c:pt>
                <c:pt idx="12">
                  <c:v>41436</c:v>
                </c:pt>
                <c:pt idx="13">
                  <c:v>41437</c:v>
                </c:pt>
                <c:pt idx="14">
                  <c:v>41438</c:v>
                </c:pt>
                <c:pt idx="15">
                  <c:v>41439</c:v>
                </c:pt>
                <c:pt idx="16">
                  <c:v>41442</c:v>
                </c:pt>
                <c:pt idx="17">
                  <c:v>41443</c:v>
                </c:pt>
                <c:pt idx="18">
                  <c:v>41444</c:v>
                </c:pt>
                <c:pt idx="19">
                  <c:v>41445</c:v>
                </c:pt>
                <c:pt idx="20">
                  <c:v>41446</c:v>
                </c:pt>
                <c:pt idx="21">
                  <c:v>41449</c:v>
                </c:pt>
                <c:pt idx="22">
                  <c:v>41450</c:v>
                </c:pt>
                <c:pt idx="23">
                  <c:v>41451</c:v>
                </c:pt>
                <c:pt idx="24">
                  <c:v>41452</c:v>
                </c:pt>
                <c:pt idx="25">
                  <c:v>41453</c:v>
                </c:pt>
                <c:pt idx="26">
                  <c:v>41456</c:v>
                </c:pt>
                <c:pt idx="27">
                  <c:v>41457</c:v>
                </c:pt>
                <c:pt idx="28">
                  <c:v>41458</c:v>
                </c:pt>
                <c:pt idx="29">
                  <c:v>41459</c:v>
                </c:pt>
              </c:numCache>
            </c:numRef>
          </c:cat>
          <c:val>
            <c:numRef>
              <c:f>TKGD_Page3!$S$27:$S$56</c:f>
              <c:numCache>
                <c:formatCode>General</c:formatCode>
                <c:ptCount val="30"/>
                <c:pt idx="0">
                  <c:v>222.41</c:v>
                </c:pt>
                <c:pt idx="1">
                  <c:v>228.02440000000001</c:v>
                </c:pt>
                <c:pt idx="2">
                  <c:v>230.48920000000001</c:v>
                </c:pt>
                <c:pt idx="3">
                  <c:v>230.17410000000001</c:v>
                </c:pt>
                <c:pt idx="4">
                  <c:v>232.72829999999999</c:v>
                </c:pt>
                <c:pt idx="5">
                  <c:v>231.8116</c:v>
                </c:pt>
                <c:pt idx="6">
                  <c:v>230.8133</c:v>
                </c:pt>
                <c:pt idx="7">
                  <c:v>225.7347</c:v>
                </c:pt>
                <c:pt idx="8">
                  <c:v>226.86670000000001</c:v>
                </c:pt>
                <c:pt idx="9">
                  <c:v>230.4308</c:v>
                </c:pt>
                <c:pt idx="10">
                  <c:v>232.1191</c:v>
                </c:pt>
                <c:pt idx="11">
                  <c:v>230.602</c:v>
                </c:pt>
                <c:pt idx="12">
                  <c:v>229.49440000000001</c:v>
                </c:pt>
                <c:pt idx="13">
                  <c:v>230.04349999999999</c:v>
                </c:pt>
                <c:pt idx="14">
                  <c:v>229.31489999999999</c:v>
                </c:pt>
                <c:pt idx="15">
                  <c:v>228.67359999999999</c:v>
                </c:pt>
                <c:pt idx="16">
                  <c:v>222.3733</c:v>
                </c:pt>
                <c:pt idx="17">
                  <c:v>222.8811</c:v>
                </c:pt>
                <c:pt idx="18">
                  <c:v>222.90780000000001</c:v>
                </c:pt>
                <c:pt idx="19">
                  <c:v>220.41399999999999</c:v>
                </c:pt>
                <c:pt idx="20">
                  <c:v>220.8185</c:v>
                </c:pt>
                <c:pt idx="21">
                  <c:v>219.26669999999999</c:v>
                </c:pt>
                <c:pt idx="22">
                  <c:v>212.23400000000001</c:v>
                </c:pt>
                <c:pt idx="23">
                  <c:v>213.36779999999999</c:v>
                </c:pt>
                <c:pt idx="24">
                  <c:v>217.2313</c:v>
                </c:pt>
                <c:pt idx="25">
                  <c:v>216.12379999999999</c:v>
                </c:pt>
                <c:pt idx="26">
                  <c:v>213.93170000000001</c:v>
                </c:pt>
                <c:pt idx="27">
                  <c:v>217.81700000000001</c:v>
                </c:pt>
                <c:pt idx="28">
                  <c:v>217.8828</c:v>
                </c:pt>
                <c:pt idx="29">
                  <c:v>218.19499999999999</c:v>
                </c:pt>
              </c:numCache>
            </c:numRef>
          </c:val>
        </c:ser>
        <c:ser>
          <c:idx val="2"/>
          <c:order val="2"/>
          <c:tx>
            <c:strRef>
              <c:f>TKGD_Page3!$T$26</c:f>
              <c:strCache>
                <c:ptCount val="1"/>
                <c:pt idx="0">
                  <c:v>Small Cap Index</c:v>
                </c:pt>
              </c:strCache>
            </c:strRef>
          </c:tx>
          <c:marker>
            <c:symbol val="none"/>
          </c:marker>
          <c:cat>
            <c:numRef>
              <c:f>TKGD_Page3!$Q$27:$Q$56</c:f>
              <c:numCache>
                <c:formatCode>mm/dd/yy</c:formatCode>
                <c:ptCount val="30"/>
                <c:pt idx="0">
                  <c:v>41418</c:v>
                </c:pt>
                <c:pt idx="1">
                  <c:v>41421</c:v>
                </c:pt>
                <c:pt idx="2">
                  <c:v>41422</c:v>
                </c:pt>
                <c:pt idx="3">
                  <c:v>41423</c:v>
                </c:pt>
                <c:pt idx="4">
                  <c:v>41424</c:v>
                </c:pt>
                <c:pt idx="5">
                  <c:v>41425</c:v>
                </c:pt>
                <c:pt idx="6">
                  <c:v>41428</c:v>
                </c:pt>
                <c:pt idx="7">
                  <c:v>41429</c:v>
                </c:pt>
                <c:pt idx="8">
                  <c:v>41430</c:v>
                </c:pt>
                <c:pt idx="9">
                  <c:v>41431</c:v>
                </c:pt>
                <c:pt idx="10">
                  <c:v>41432</c:v>
                </c:pt>
                <c:pt idx="11">
                  <c:v>41435</c:v>
                </c:pt>
                <c:pt idx="12">
                  <c:v>41436</c:v>
                </c:pt>
                <c:pt idx="13">
                  <c:v>41437</c:v>
                </c:pt>
                <c:pt idx="14">
                  <c:v>41438</c:v>
                </c:pt>
                <c:pt idx="15">
                  <c:v>41439</c:v>
                </c:pt>
                <c:pt idx="16">
                  <c:v>41442</c:v>
                </c:pt>
                <c:pt idx="17">
                  <c:v>41443</c:v>
                </c:pt>
                <c:pt idx="18">
                  <c:v>41444</c:v>
                </c:pt>
                <c:pt idx="19">
                  <c:v>41445</c:v>
                </c:pt>
                <c:pt idx="20">
                  <c:v>41446</c:v>
                </c:pt>
                <c:pt idx="21">
                  <c:v>41449</c:v>
                </c:pt>
                <c:pt idx="22">
                  <c:v>41450</c:v>
                </c:pt>
                <c:pt idx="23">
                  <c:v>41451</c:v>
                </c:pt>
                <c:pt idx="24">
                  <c:v>41452</c:v>
                </c:pt>
                <c:pt idx="25">
                  <c:v>41453</c:v>
                </c:pt>
                <c:pt idx="26">
                  <c:v>41456</c:v>
                </c:pt>
                <c:pt idx="27">
                  <c:v>41457</c:v>
                </c:pt>
                <c:pt idx="28">
                  <c:v>41458</c:v>
                </c:pt>
                <c:pt idx="29">
                  <c:v>41459</c:v>
                </c:pt>
              </c:numCache>
            </c:numRef>
          </c:cat>
          <c:val>
            <c:numRef>
              <c:f>TKGD_Page3!$T$27:$T$56</c:f>
              <c:numCache>
                <c:formatCode>General</c:formatCode>
                <c:ptCount val="30"/>
                <c:pt idx="0">
                  <c:v>206.9984</c:v>
                </c:pt>
                <c:pt idx="1">
                  <c:v>211.93770000000001</c:v>
                </c:pt>
                <c:pt idx="2">
                  <c:v>215.74430000000001</c:v>
                </c:pt>
                <c:pt idx="3">
                  <c:v>216.22659999999999</c:v>
                </c:pt>
                <c:pt idx="4">
                  <c:v>219.32320000000001</c:v>
                </c:pt>
                <c:pt idx="5">
                  <c:v>220.18960000000001</c:v>
                </c:pt>
                <c:pt idx="6">
                  <c:v>220.81780000000001</c:v>
                </c:pt>
                <c:pt idx="7">
                  <c:v>217.2578</c:v>
                </c:pt>
                <c:pt idx="8">
                  <c:v>219.52420000000001</c:v>
                </c:pt>
                <c:pt idx="9">
                  <c:v>222.4308</c:v>
                </c:pt>
                <c:pt idx="10">
                  <c:v>222.35079999999999</c:v>
                </c:pt>
                <c:pt idx="11">
                  <c:v>221.29069999999999</c:v>
                </c:pt>
                <c:pt idx="12">
                  <c:v>220.8475</c:v>
                </c:pt>
                <c:pt idx="13">
                  <c:v>223.06110000000001</c:v>
                </c:pt>
                <c:pt idx="14">
                  <c:v>224.4134</c:v>
                </c:pt>
                <c:pt idx="15">
                  <c:v>225.01140000000001</c:v>
                </c:pt>
                <c:pt idx="16">
                  <c:v>218.61789999999999</c:v>
                </c:pt>
                <c:pt idx="17">
                  <c:v>217.15299999999999</c:v>
                </c:pt>
                <c:pt idx="18">
                  <c:v>218.78720000000001</c:v>
                </c:pt>
                <c:pt idx="19">
                  <c:v>216.1498</c:v>
                </c:pt>
                <c:pt idx="20">
                  <c:v>216.29230000000001</c:v>
                </c:pt>
                <c:pt idx="21">
                  <c:v>214.3605</c:v>
                </c:pt>
                <c:pt idx="22">
                  <c:v>209.00319999999999</c:v>
                </c:pt>
                <c:pt idx="23">
                  <c:v>208.67359999999999</c:v>
                </c:pt>
                <c:pt idx="24">
                  <c:v>211.3904</c:v>
                </c:pt>
                <c:pt idx="25">
                  <c:v>211.15880000000001</c:v>
                </c:pt>
                <c:pt idx="26">
                  <c:v>210.185</c:v>
                </c:pt>
                <c:pt idx="27">
                  <c:v>213.4717</c:v>
                </c:pt>
                <c:pt idx="28">
                  <c:v>213.0078</c:v>
                </c:pt>
                <c:pt idx="29">
                  <c:v>213.96639999999999</c:v>
                </c:pt>
              </c:numCache>
            </c:numRef>
          </c:val>
        </c:ser>
        <c:ser>
          <c:idx val="3"/>
          <c:order val="3"/>
          <c:tx>
            <c:strRef>
              <c:f>TKGD_Page3!$U$26</c:f>
              <c:strCache>
                <c:ptCount val="1"/>
                <c:pt idx="0">
                  <c:v>Micro Cap Index</c:v>
                </c:pt>
              </c:strCache>
            </c:strRef>
          </c:tx>
          <c:marker>
            <c:symbol val="none"/>
          </c:marker>
          <c:cat>
            <c:numRef>
              <c:f>TKGD_Page3!$Q$27:$Q$56</c:f>
              <c:numCache>
                <c:formatCode>mm/dd/yy</c:formatCode>
                <c:ptCount val="30"/>
                <c:pt idx="0">
                  <c:v>41418</c:v>
                </c:pt>
                <c:pt idx="1">
                  <c:v>41421</c:v>
                </c:pt>
                <c:pt idx="2">
                  <c:v>41422</c:v>
                </c:pt>
                <c:pt idx="3">
                  <c:v>41423</c:v>
                </c:pt>
                <c:pt idx="4">
                  <c:v>41424</c:v>
                </c:pt>
                <c:pt idx="5">
                  <c:v>41425</c:v>
                </c:pt>
                <c:pt idx="6">
                  <c:v>41428</c:v>
                </c:pt>
                <c:pt idx="7">
                  <c:v>41429</c:v>
                </c:pt>
                <c:pt idx="8">
                  <c:v>41430</c:v>
                </c:pt>
                <c:pt idx="9">
                  <c:v>41431</c:v>
                </c:pt>
                <c:pt idx="10">
                  <c:v>41432</c:v>
                </c:pt>
                <c:pt idx="11">
                  <c:v>41435</c:v>
                </c:pt>
                <c:pt idx="12">
                  <c:v>41436</c:v>
                </c:pt>
                <c:pt idx="13">
                  <c:v>41437</c:v>
                </c:pt>
                <c:pt idx="14">
                  <c:v>41438</c:v>
                </c:pt>
                <c:pt idx="15">
                  <c:v>41439</c:v>
                </c:pt>
                <c:pt idx="16">
                  <c:v>41442</c:v>
                </c:pt>
                <c:pt idx="17">
                  <c:v>41443</c:v>
                </c:pt>
                <c:pt idx="18">
                  <c:v>41444</c:v>
                </c:pt>
                <c:pt idx="19">
                  <c:v>41445</c:v>
                </c:pt>
                <c:pt idx="20">
                  <c:v>41446</c:v>
                </c:pt>
                <c:pt idx="21">
                  <c:v>41449</c:v>
                </c:pt>
                <c:pt idx="22">
                  <c:v>41450</c:v>
                </c:pt>
                <c:pt idx="23">
                  <c:v>41451</c:v>
                </c:pt>
                <c:pt idx="24">
                  <c:v>41452</c:v>
                </c:pt>
                <c:pt idx="25">
                  <c:v>41453</c:v>
                </c:pt>
                <c:pt idx="26">
                  <c:v>41456</c:v>
                </c:pt>
                <c:pt idx="27">
                  <c:v>41457</c:v>
                </c:pt>
                <c:pt idx="28">
                  <c:v>41458</c:v>
                </c:pt>
                <c:pt idx="29">
                  <c:v>41459</c:v>
                </c:pt>
              </c:numCache>
            </c:numRef>
          </c:cat>
          <c:val>
            <c:numRef>
              <c:f>TKGD_Page3!$U$27:$U$56</c:f>
              <c:numCache>
                <c:formatCode>General</c:formatCode>
                <c:ptCount val="30"/>
                <c:pt idx="0">
                  <c:v>199.20169999999999</c:v>
                </c:pt>
                <c:pt idx="1">
                  <c:v>202.11160000000001</c:v>
                </c:pt>
                <c:pt idx="2">
                  <c:v>203.65119999999999</c:v>
                </c:pt>
                <c:pt idx="3">
                  <c:v>204.7253</c:v>
                </c:pt>
                <c:pt idx="4">
                  <c:v>206.55699999999999</c:v>
                </c:pt>
                <c:pt idx="5">
                  <c:v>206.67779999999999</c:v>
                </c:pt>
                <c:pt idx="6">
                  <c:v>206.18049999999999</c:v>
                </c:pt>
                <c:pt idx="7">
                  <c:v>205.363</c:v>
                </c:pt>
                <c:pt idx="8">
                  <c:v>206.2619</c:v>
                </c:pt>
                <c:pt idx="9">
                  <c:v>207.10550000000001</c:v>
                </c:pt>
                <c:pt idx="10">
                  <c:v>207.7715</c:v>
                </c:pt>
                <c:pt idx="11">
                  <c:v>207.8588</c:v>
                </c:pt>
                <c:pt idx="12">
                  <c:v>208.12100000000001</c:v>
                </c:pt>
                <c:pt idx="13">
                  <c:v>208.64750000000001</c:v>
                </c:pt>
                <c:pt idx="14">
                  <c:v>209.3725</c:v>
                </c:pt>
                <c:pt idx="15">
                  <c:v>210.0367</c:v>
                </c:pt>
                <c:pt idx="16">
                  <c:v>207.31720000000001</c:v>
                </c:pt>
                <c:pt idx="17">
                  <c:v>207.9716</c:v>
                </c:pt>
                <c:pt idx="18">
                  <c:v>208.91390000000001</c:v>
                </c:pt>
                <c:pt idx="19">
                  <c:v>208.69880000000001</c:v>
                </c:pt>
                <c:pt idx="20">
                  <c:v>208.7319</c:v>
                </c:pt>
                <c:pt idx="21">
                  <c:v>207.51779999999999</c:v>
                </c:pt>
                <c:pt idx="22">
                  <c:v>203.80279999999999</c:v>
                </c:pt>
                <c:pt idx="23">
                  <c:v>204.17930000000001</c:v>
                </c:pt>
                <c:pt idx="24">
                  <c:v>205.55359999999999</c:v>
                </c:pt>
                <c:pt idx="25">
                  <c:v>205.321</c:v>
                </c:pt>
                <c:pt idx="26">
                  <c:v>204.78200000000001</c:v>
                </c:pt>
                <c:pt idx="27">
                  <c:v>205.60910000000001</c:v>
                </c:pt>
                <c:pt idx="28">
                  <c:v>205.2568</c:v>
                </c:pt>
                <c:pt idx="29">
                  <c:v>205.78450000000001</c:v>
                </c:pt>
              </c:numCache>
            </c:numRef>
          </c:val>
        </c:ser>
        <c:marker val="1"/>
        <c:axId val="86882944"/>
        <c:axId val="86897024"/>
      </c:lineChart>
      <c:dateAx>
        <c:axId val="86882944"/>
        <c:scaling>
          <c:orientation val="minMax"/>
        </c:scaling>
        <c:axPos val="b"/>
        <c:numFmt formatCode="mm\/dd\/yy;@" sourceLinked="0"/>
        <c:tickLblPos val="nextTo"/>
        <c:crossAx val="86897024"/>
        <c:crosses val="autoZero"/>
        <c:auto val="1"/>
        <c:lblOffset val="100"/>
      </c:dateAx>
      <c:valAx>
        <c:axId val="86897024"/>
        <c:scaling>
          <c:orientation val="minMax"/>
          <c:min val="150"/>
        </c:scaling>
        <c:axPos val="l"/>
        <c:majorGridlines>
          <c:spPr>
            <a:ln w="3175">
              <a:solidFill>
                <a:schemeClr val="bg1">
                  <a:lumMod val="85000"/>
                </a:schemeClr>
              </a:solidFill>
              <a:prstDash val="dash"/>
            </a:ln>
          </c:spPr>
        </c:majorGridlines>
        <c:numFmt formatCode="#,##0.0" sourceLinked="0"/>
        <c:tickLblPos val="nextTo"/>
        <c:crossAx val="86882944"/>
        <c:crosses val="autoZero"/>
        <c:crossBetween val="between"/>
      </c:valAx>
    </c:plotArea>
    <c:legend>
      <c:legendPos val="b"/>
    </c:legend>
    <c:plotVisOnly val="1"/>
  </c:chart>
  <c:spPr>
    <a:ln>
      <a:noFill/>
    </a:ln>
  </c:spPr>
  <c:txPr>
    <a:bodyPr/>
    <a:lstStyle/>
    <a:p>
      <a:pPr>
        <a:defRPr sz="700">
          <a:latin typeface="Arial" pitchFamily="34" charset="0"/>
          <a:cs typeface="Arial" pitchFamily="34" charset="0"/>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barChart>
        <c:barDir val="col"/>
        <c:grouping val="clustered"/>
        <c:ser>
          <c:idx val="1"/>
          <c:order val="1"/>
          <c:tx>
            <c:strRef>
              <c:f>TKGD_Page3!$R$59</c:f>
              <c:strCache>
                <c:ptCount val="1"/>
                <c:pt idx="0">
                  <c:v>KLGD</c:v>
                </c:pt>
              </c:strCache>
            </c:strRef>
          </c:tx>
          <c:cat>
            <c:numRef>
              <c:f>TKGD_Page3!$P$60:$P$159</c:f>
              <c:numCache>
                <c:formatCode>h:mm:ss</c:formatCode>
                <c:ptCount val="100"/>
                <c:pt idx="0">
                  <c:v>0.38702546296296297</c:v>
                </c:pt>
                <c:pt idx="1">
                  <c:v>0.38734953703703701</c:v>
                </c:pt>
                <c:pt idx="2">
                  <c:v>0.38880787037037035</c:v>
                </c:pt>
                <c:pt idx="3">
                  <c:v>0.38944444444444448</c:v>
                </c:pt>
                <c:pt idx="4">
                  <c:v>0.39034722222222223</c:v>
                </c:pt>
                <c:pt idx="5">
                  <c:v>0.39158564814814811</c:v>
                </c:pt>
                <c:pt idx="6">
                  <c:v>0.39222222222222225</c:v>
                </c:pt>
                <c:pt idx="7">
                  <c:v>0.39432870370370371</c:v>
                </c:pt>
                <c:pt idx="8">
                  <c:v>0.39501157407407406</c:v>
                </c:pt>
                <c:pt idx="9">
                  <c:v>0.39594907407407409</c:v>
                </c:pt>
                <c:pt idx="10">
                  <c:v>0.39719907407407407</c:v>
                </c:pt>
                <c:pt idx="11">
                  <c:v>0.39782407407407411</c:v>
                </c:pt>
                <c:pt idx="12">
                  <c:v>0.39846064814814813</c:v>
                </c:pt>
                <c:pt idx="13">
                  <c:v>0.40059027777777773</c:v>
                </c:pt>
                <c:pt idx="14">
                  <c:v>0.4012384259259259</c:v>
                </c:pt>
                <c:pt idx="15">
                  <c:v>0.40281250000000002</c:v>
                </c:pt>
                <c:pt idx="16">
                  <c:v>0.40409722222222227</c:v>
                </c:pt>
                <c:pt idx="17">
                  <c:v>0.40563657407407411</c:v>
                </c:pt>
                <c:pt idx="18">
                  <c:v>0.40687500000000004</c:v>
                </c:pt>
                <c:pt idx="19">
                  <c:v>0.40842592592592591</c:v>
                </c:pt>
                <c:pt idx="20">
                  <c:v>0.40969907407407408</c:v>
                </c:pt>
                <c:pt idx="21">
                  <c:v>0.41103009259259254</c:v>
                </c:pt>
                <c:pt idx="22">
                  <c:v>0.41246527777777775</c:v>
                </c:pt>
                <c:pt idx="23">
                  <c:v>0.41395833333333337</c:v>
                </c:pt>
                <c:pt idx="24">
                  <c:v>0.41543981481481485</c:v>
                </c:pt>
                <c:pt idx="25">
                  <c:v>0.41760416666666672</c:v>
                </c:pt>
                <c:pt idx="26">
                  <c:v>0.4181597222222222</c:v>
                </c:pt>
                <c:pt idx="27">
                  <c:v>0.41932870370370368</c:v>
                </c:pt>
                <c:pt idx="28">
                  <c:v>0.41934027777777777</c:v>
                </c:pt>
                <c:pt idx="29">
                  <c:v>0.4208796296296296</c:v>
                </c:pt>
                <c:pt idx="30">
                  <c:v>0.42148148148148151</c:v>
                </c:pt>
                <c:pt idx="31">
                  <c:v>0.42343749999999997</c:v>
                </c:pt>
                <c:pt idx="32">
                  <c:v>0.42372685185185183</c:v>
                </c:pt>
                <c:pt idx="33">
                  <c:v>0.4249768518518518</c:v>
                </c:pt>
                <c:pt idx="34">
                  <c:v>0.42622685185185188</c:v>
                </c:pt>
                <c:pt idx="35">
                  <c:v>0.42625000000000002</c:v>
                </c:pt>
                <c:pt idx="36">
                  <c:v>0.4277199074074074</c:v>
                </c:pt>
                <c:pt idx="37">
                  <c:v>0.42832175925925925</c:v>
                </c:pt>
                <c:pt idx="38">
                  <c:v>0.4289930555555555</c:v>
                </c:pt>
                <c:pt idx="39">
                  <c:v>0.42924768518518519</c:v>
                </c:pt>
                <c:pt idx="40">
                  <c:v>0.43053240740740745</c:v>
                </c:pt>
                <c:pt idx="41">
                  <c:v>0.43108796296296298</c:v>
                </c:pt>
                <c:pt idx="42">
                  <c:v>0.43202546296296296</c:v>
                </c:pt>
                <c:pt idx="43">
                  <c:v>0.43480324074074073</c:v>
                </c:pt>
                <c:pt idx="44">
                  <c:v>0.43548611111111107</c:v>
                </c:pt>
                <c:pt idx="45">
                  <c:v>0.43670138888888888</c:v>
                </c:pt>
                <c:pt idx="46">
                  <c:v>0.43828703703703703</c:v>
                </c:pt>
                <c:pt idx="47">
                  <c:v>0.43956018518518519</c:v>
                </c:pt>
                <c:pt idx="48">
                  <c:v>0.44081018518518517</c:v>
                </c:pt>
                <c:pt idx="49">
                  <c:v>0.442349537037037</c:v>
                </c:pt>
                <c:pt idx="50">
                  <c:v>0.44358796296296293</c:v>
                </c:pt>
                <c:pt idx="51">
                  <c:v>0.44511574074074073</c:v>
                </c:pt>
                <c:pt idx="52">
                  <c:v>0.44637731481481485</c:v>
                </c:pt>
                <c:pt idx="53">
                  <c:v>0.44640046296296299</c:v>
                </c:pt>
                <c:pt idx="54">
                  <c:v>0.44795138888888886</c:v>
                </c:pt>
                <c:pt idx="55">
                  <c:v>0.45072916666666668</c:v>
                </c:pt>
                <c:pt idx="56">
                  <c:v>0.45501157407407411</c:v>
                </c:pt>
                <c:pt idx="57">
                  <c:v>0.45561342592592591</c:v>
                </c:pt>
                <c:pt idx="58">
                  <c:v>0.45681712962962967</c:v>
                </c:pt>
                <c:pt idx="59">
                  <c:v>0.45832175925925928</c:v>
                </c:pt>
                <c:pt idx="60">
                  <c:v>0.45958333333333329</c:v>
                </c:pt>
                <c:pt idx="61">
                  <c:v>0.46258101851851857</c:v>
                </c:pt>
                <c:pt idx="62">
                  <c:v>0.46378472222222222</c:v>
                </c:pt>
                <c:pt idx="63">
                  <c:v>0.46531250000000002</c:v>
                </c:pt>
                <c:pt idx="64">
                  <c:v>0.46675925925925926</c:v>
                </c:pt>
                <c:pt idx="65">
                  <c:v>0.46793981481481484</c:v>
                </c:pt>
                <c:pt idx="66">
                  <c:v>0.46943287037037035</c:v>
                </c:pt>
                <c:pt idx="67">
                  <c:v>0.47215277777777781</c:v>
                </c:pt>
                <c:pt idx="68">
                  <c:v>0.47364583333333332</c:v>
                </c:pt>
                <c:pt idx="69">
                  <c:v>0.47486111111111112</c:v>
                </c:pt>
                <c:pt idx="70">
                  <c:v>0.47579861111111116</c:v>
                </c:pt>
                <c:pt idx="71">
                  <c:v>0.47635416666666663</c:v>
                </c:pt>
                <c:pt idx="72">
                  <c:v>0.47788194444444443</c:v>
                </c:pt>
                <c:pt idx="73">
                  <c:v>0.54245370370370372</c:v>
                </c:pt>
                <c:pt idx="74">
                  <c:v>0.54364583333333327</c:v>
                </c:pt>
                <c:pt idx="75">
                  <c:v>0.54513888888888895</c:v>
                </c:pt>
                <c:pt idx="76">
                  <c:v>0.54659722222222229</c:v>
                </c:pt>
                <c:pt idx="77">
                  <c:v>0.54777777777777781</c:v>
                </c:pt>
                <c:pt idx="78">
                  <c:v>0.54927083333333326</c:v>
                </c:pt>
                <c:pt idx="79">
                  <c:v>0.55201388888888892</c:v>
                </c:pt>
                <c:pt idx="80">
                  <c:v>0.55347222222222225</c:v>
                </c:pt>
                <c:pt idx="81">
                  <c:v>0.5546875</c:v>
                </c:pt>
                <c:pt idx="82">
                  <c:v>0.55614583333333334</c:v>
                </c:pt>
                <c:pt idx="83">
                  <c:v>0.55760416666666668</c:v>
                </c:pt>
                <c:pt idx="84">
                  <c:v>0.55910879629629628</c:v>
                </c:pt>
                <c:pt idx="85">
                  <c:v>0.56093749999999998</c:v>
                </c:pt>
                <c:pt idx="86">
                  <c:v>0.56185185185185182</c:v>
                </c:pt>
                <c:pt idx="87">
                  <c:v>0.56305555555555553</c:v>
                </c:pt>
                <c:pt idx="88">
                  <c:v>0.5646296296296297</c:v>
                </c:pt>
                <c:pt idx="89">
                  <c:v>0.56584490740740734</c:v>
                </c:pt>
                <c:pt idx="90">
                  <c:v>0.56737268518518513</c:v>
                </c:pt>
                <c:pt idx="91">
                  <c:v>0.57003472222222229</c:v>
                </c:pt>
                <c:pt idx="92">
                  <c:v>0.57152777777777775</c:v>
                </c:pt>
                <c:pt idx="93">
                  <c:v>0.5727430555555556</c:v>
                </c:pt>
                <c:pt idx="94">
                  <c:v>0.57577546296296289</c:v>
                </c:pt>
                <c:pt idx="95">
                  <c:v>0.57994212962962965</c:v>
                </c:pt>
                <c:pt idx="96">
                  <c:v>0.5839699074074074</c:v>
                </c:pt>
                <c:pt idx="97">
                  <c:v>0.58909722222222227</c:v>
                </c:pt>
                <c:pt idx="98">
                  <c:v>0.59300925925925929</c:v>
                </c:pt>
                <c:pt idx="99">
                  <c:v>0.61341435185185189</c:v>
                </c:pt>
              </c:numCache>
            </c:numRef>
          </c:cat>
          <c:val>
            <c:numRef>
              <c:f>TKGD_Page3!$S$60:$S$159</c:f>
              <c:numCache>
                <c:formatCode>General</c:formatCode>
                <c:ptCount val="100"/>
                <c:pt idx="0">
                  <c:v>1576810</c:v>
                </c:pt>
                <c:pt idx="1">
                  <c:v>108830</c:v>
                </c:pt>
                <c:pt idx="2">
                  <c:v>263540</c:v>
                </c:pt>
                <c:pt idx="3">
                  <c:v>0</c:v>
                </c:pt>
                <c:pt idx="4">
                  <c:v>367610</c:v>
                </c:pt>
                <c:pt idx="5">
                  <c:v>256110</c:v>
                </c:pt>
                <c:pt idx="6">
                  <c:v>0</c:v>
                </c:pt>
                <c:pt idx="7">
                  <c:v>587680</c:v>
                </c:pt>
                <c:pt idx="8">
                  <c:v>0</c:v>
                </c:pt>
                <c:pt idx="9">
                  <c:v>461050</c:v>
                </c:pt>
                <c:pt idx="10">
                  <c:v>377510</c:v>
                </c:pt>
                <c:pt idx="11">
                  <c:v>152030</c:v>
                </c:pt>
                <c:pt idx="12">
                  <c:v>292930</c:v>
                </c:pt>
                <c:pt idx="13">
                  <c:v>313560</c:v>
                </c:pt>
                <c:pt idx="14">
                  <c:v>293610</c:v>
                </c:pt>
                <c:pt idx="15">
                  <c:v>287930</c:v>
                </c:pt>
                <c:pt idx="16">
                  <c:v>413920</c:v>
                </c:pt>
                <c:pt idx="17">
                  <c:v>283860</c:v>
                </c:pt>
                <c:pt idx="18">
                  <c:v>304910</c:v>
                </c:pt>
                <c:pt idx="19">
                  <c:v>441530</c:v>
                </c:pt>
                <c:pt idx="20">
                  <c:v>421390</c:v>
                </c:pt>
                <c:pt idx="21">
                  <c:v>342140</c:v>
                </c:pt>
                <c:pt idx="22">
                  <c:v>556860</c:v>
                </c:pt>
                <c:pt idx="23">
                  <c:v>732610</c:v>
                </c:pt>
                <c:pt idx="24">
                  <c:v>406820</c:v>
                </c:pt>
                <c:pt idx="25">
                  <c:v>294240</c:v>
                </c:pt>
                <c:pt idx="26">
                  <c:v>221070</c:v>
                </c:pt>
                <c:pt idx="27">
                  <c:v>282610</c:v>
                </c:pt>
                <c:pt idx="28">
                  <c:v>230430</c:v>
                </c:pt>
                <c:pt idx="29">
                  <c:v>699850</c:v>
                </c:pt>
                <c:pt idx="30">
                  <c:v>0</c:v>
                </c:pt>
                <c:pt idx="31">
                  <c:v>822900</c:v>
                </c:pt>
                <c:pt idx="32">
                  <c:v>0</c:v>
                </c:pt>
                <c:pt idx="33">
                  <c:v>357760</c:v>
                </c:pt>
                <c:pt idx="34">
                  <c:v>323750</c:v>
                </c:pt>
                <c:pt idx="35">
                  <c:v>0</c:v>
                </c:pt>
                <c:pt idx="36">
                  <c:v>353700</c:v>
                </c:pt>
                <c:pt idx="37">
                  <c:v>0</c:v>
                </c:pt>
                <c:pt idx="38">
                  <c:v>314350</c:v>
                </c:pt>
                <c:pt idx="39">
                  <c:v>0</c:v>
                </c:pt>
                <c:pt idx="40">
                  <c:v>369970</c:v>
                </c:pt>
                <c:pt idx="41">
                  <c:v>212460</c:v>
                </c:pt>
                <c:pt idx="42">
                  <c:v>179750</c:v>
                </c:pt>
                <c:pt idx="43">
                  <c:v>407910</c:v>
                </c:pt>
                <c:pt idx="44">
                  <c:v>223550</c:v>
                </c:pt>
                <c:pt idx="45">
                  <c:v>259390</c:v>
                </c:pt>
                <c:pt idx="46">
                  <c:v>193740</c:v>
                </c:pt>
                <c:pt idx="47">
                  <c:v>328180</c:v>
                </c:pt>
                <c:pt idx="48">
                  <c:v>259740</c:v>
                </c:pt>
                <c:pt idx="49">
                  <c:v>242730</c:v>
                </c:pt>
                <c:pt idx="50">
                  <c:v>381980</c:v>
                </c:pt>
                <c:pt idx="51">
                  <c:v>221310</c:v>
                </c:pt>
                <c:pt idx="52">
                  <c:v>236930</c:v>
                </c:pt>
                <c:pt idx="53">
                  <c:v>267000</c:v>
                </c:pt>
                <c:pt idx="54">
                  <c:v>419500</c:v>
                </c:pt>
                <c:pt idx="55">
                  <c:v>720260</c:v>
                </c:pt>
                <c:pt idx="56">
                  <c:v>801840</c:v>
                </c:pt>
                <c:pt idx="57">
                  <c:v>508000</c:v>
                </c:pt>
                <c:pt idx="58">
                  <c:v>1002090</c:v>
                </c:pt>
                <c:pt idx="59">
                  <c:v>769740</c:v>
                </c:pt>
                <c:pt idx="60">
                  <c:v>607130</c:v>
                </c:pt>
                <c:pt idx="61">
                  <c:v>622070</c:v>
                </c:pt>
                <c:pt idx="62">
                  <c:v>252350</c:v>
                </c:pt>
                <c:pt idx="63">
                  <c:v>164950</c:v>
                </c:pt>
                <c:pt idx="64">
                  <c:v>272040</c:v>
                </c:pt>
                <c:pt idx="65">
                  <c:v>227740</c:v>
                </c:pt>
                <c:pt idx="66">
                  <c:v>330310</c:v>
                </c:pt>
                <c:pt idx="67">
                  <c:v>407000</c:v>
                </c:pt>
                <c:pt idx="68">
                  <c:v>141010</c:v>
                </c:pt>
                <c:pt idx="69">
                  <c:v>301080</c:v>
                </c:pt>
                <c:pt idx="70">
                  <c:v>179650</c:v>
                </c:pt>
                <c:pt idx="71">
                  <c:v>224430</c:v>
                </c:pt>
                <c:pt idx="72">
                  <c:v>188220</c:v>
                </c:pt>
                <c:pt idx="73">
                  <c:v>550510</c:v>
                </c:pt>
                <c:pt idx="74">
                  <c:v>110380</c:v>
                </c:pt>
                <c:pt idx="75">
                  <c:v>145250</c:v>
                </c:pt>
                <c:pt idx="76">
                  <c:v>217060</c:v>
                </c:pt>
                <c:pt idx="77">
                  <c:v>186330</c:v>
                </c:pt>
                <c:pt idx="78">
                  <c:v>152180</c:v>
                </c:pt>
                <c:pt idx="79">
                  <c:v>550980</c:v>
                </c:pt>
                <c:pt idx="80">
                  <c:v>280570</c:v>
                </c:pt>
                <c:pt idx="81">
                  <c:v>163780</c:v>
                </c:pt>
                <c:pt idx="82">
                  <c:v>255200</c:v>
                </c:pt>
                <c:pt idx="83">
                  <c:v>229040</c:v>
                </c:pt>
                <c:pt idx="84">
                  <c:v>194310</c:v>
                </c:pt>
                <c:pt idx="85">
                  <c:v>750350</c:v>
                </c:pt>
                <c:pt idx="86">
                  <c:v>120590</c:v>
                </c:pt>
                <c:pt idx="87">
                  <c:v>311390</c:v>
                </c:pt>
                <c:pt idx="88">
                  <c:v>223020</c:v>
                </c:pt>
                <c:pt idx="89">
                  <c:v>228910</c:v>
                </c:pt>
                <c:pt idx="90">
                  <c:v>300300</c:v>
                </c:pt>
                <c:pt idx="91">
                  <c:v>641290</c:v>
                </c:pt>
                <c:pt idx="92">
                  <c:v>444560</c:v>
                </c:pt>
                <c:pt idx="93">
                  <c:v>356400</c:v>
                </c:pt>
                <c:pt idx="94">
                  <c:v>658034</c:v>
                </c:pt>
                <c:pt idx="95">
                  <c:v>574000</c:v>
                </c:pt>
                <c:pt idx="96">
                  <c:v>6577899</c:v>
                </c:pt>
                <c:pt idx="97">
                  <c:v>140000</c:v>
                </c:pt>
                <c:pt idx="98">
                  <c:v>0</c:v>
                </c:pt>
                <c:pt idx="99">
                  <c:v>0</c:v>
                </c:pt>
              </c:numCache>
            </c:numRef>
          </c:val>
        </c:ser>
        <c:axId val="87104896"/>
        <c:axId val="87102976"/>
      </c:barChart>
      <c:lineChart>
        <c:grouping val="standard"/>
        <c:ser>
          <c:idx val="0"/>
          <c:order val="0"/>
          <c:tx>
            <c:strRef>
              <c:f>TKGD_Page3!$Q$59</c:f>
              <c:strCache>
                <c:ptCount val="1"/>
                <c:pt idx="0">
                  <c:v>Vnindex</c:v>
                </c:pt>
              </c:strCache>
            </c:strRef>
          </c:tx>
          <c:marker>
            <c:symbol val="none"/>
          </c:marker>
          <c:cat>
            <c:numRef>
              <c:f>TKGD_Page3!$P$60:$P$159</c:f>
              <c:numCache>
                <c:formatCode>h:mm:ss</c:formatCode>
                <c:ptCount val="100"/>
                <c:pt idx="0">
                  <c:v>0.38702546296296297</c:v>
                </c:pt>
                <c:pt idx="1">
                  <c:v>0.38734953703703701</c:v>
                </c:pt>
                <c:pt idx="2">
                  <c:v>0.38880787037037035</c:v>
                </c:pt>
                <c:pt idx="3">
                  <c:v>0.38944444444444448</c:v>
                </c:pt>
                <c:pt idx="4">
                  <c:v>0.39034722222222223</c:v>
                </c:pt>
                <c:pt idx="5">
                  <c:v>0.39158564814814811</c:v>
                </c:pt>
                <c:pt idx="6">
                  <c:v>0.39222222222222225</c:v>
                </c:pt>
                <c:pt idx="7">
                  <c:v>0.39432870370370371</c:v>
                </c:pt>
                <c:pt idx="8">
                  <c:v>0.39501157407407406</c:v>
                </c:pt>
                <c:pt idx="9">
                  <c:v>0.39594907407407409</c:v>
                </c:pt>
                <c:pt idx="10">
                  <c:v>0.39719907407407407</c:v>
                </c:pt>
                <c:pt idx="11">
                  <c:v>0.39782407407407411</c:v>
                </c:pt>
                <c:pt idx="12">
                  <c:v>0.39846064814814813</c:v>
                </c:pt>
                <c:pt idx="13">
                  <c:v>0.40059027777777773</c:v>
                </c:pt>
                <c:pt idx="14">
                  <c:v>0.4012384259259259</c:v>
                </c:pt>
                <c:pt idx="15">
                  <c:v>0.40281250000000002</c:v>
                </c:pt>
                <c:pt idx="16">
                  <c:v>0.40409722222222227</c:v>
                </c:pt>
                <c:pt idx="17">
                  <c:v>0.40563657407407411</c:v>
                </c:pt>
                <c:pt idx="18">
                  <c:v>0.40687500000000004</c:v>
                </c:pt>
                <c:pt idx="19">
                  <c:v>0.40842592592592591</c:v>
                </c:pt>
                <c:pt idx="20">
                  <c:v>0.40969907407407408</c:v>
                </c:pt>
                <c:pt idx="21">
                  <c:v>0.41103009259259254</c:v>
                </c:pt>
                <c:pt idx="22">
                  <c:v>0.41246527777777775</c:v>
                </c:pt>
                <c:pt idx="23">
                  <c:v>0.41395833333333337</c:v>
                </c:pt>
                <c:pt idx="24">
                  <c:v>0.41543981481481485</c:v>
                </c:pt>
                <c:pt idx="25">
                  <c:v>0.41760416666666672</c:v>
                </c:pt>
                <c:pt idx="26">
                  <c:v>0.4181597222222222</c:v>
                </c:pt>
                <c:pt idx="27">
                  <c:v>0.41932870370370368</c:v>
                </c:pt>
                <c:pt idx="28">
                  <c:v>0.41934027777777777</c:v>
                </c:pt>
                <c:pt idx="29">
                  <c:v>0.4208796296296296</c:v>
                </c:pt>
                <c:pt idx="30">
                  <c:v>0.42148148148148151</c:v>
                </c:pt>
                <c:pt idx="31">
                  <c:v>0.42343749999999997</c:v>
                </c:pt>
                <c:pt idx="32">
                  <c:v>0.42372685185185183</c:v>
                </c:pt>
                <c:pt idx="33">
                  <c:v>0.4249768518518518</c:v>
                </c:pt>
                <c:pt idx="34">
                  <c:v>0.42622685185185188</c:v>
                </c:pt>
                <c:pt idx="35">
                  <c:v>0.42625000000000002</c:v>
                </c:pt>
                <c:pt idx="36">
                  <c:v>0.4277199074074074</c:v>
                </c:pt>
                <c:pt idx="37">
                  <c:v>0.42832175925925925</c:v>
                </c:pt>
                <c:pt idx="38">
                  <c:v>0.4289930555555555</c:v>
                </c:pt>
                <c:pt idx="39">
                  <c:v>0.42924768518518519</c:v>
                </c:pt>
                <c:pt idx="40">
                  <c:v>0.43053240740740745</c:v>
                </c:pt>
                <c:pt idx="41">
                  <c:v>0.43108796296296298</c:v>
                </c:pt>
                <c:pt idx="42">
                  <c:v>0.43202546296296296</c:v>
                </c:pt>
                <c:pt idx="43">
                  <c:v>0.43480324074074073</c:v>
                </c:pt>
                <c:pt idx="44">
                  <c:v>0.43548611111111107</c:v>
                </c:pt>
                <c:pt idx="45">
                  <c:v>0.43670138888888888</c:v>
                </c:pt>
                <c:pt idx="46">
                  <c:v>0.43828703703703703</c:v>
                </c:pt>
                <c:pt idx="47">
                  <c:v>0.43956018518518519</c:v>
                </c:pt>
                <c:pt idx="48">
                  <c:v>0.44081018518518517</c:v>
                </c:pt>
                <c:pt idx="49">
                  <c:v>0.442349537037037</c:v>
                </c:pt>
                <c:pt idx="50">
                  <c:v>0.44358796296296293</c:v>
                </c:pt>
                <c:pt idx="51">
                  <c:v>0.44511574074074073</c:v>
                </c:pt>
                <c:pt idx="52">
                  <c:v>0.44637731481481485</c:v>
                </c:pt>
                <c:pt idx="53">
                  <c:v>0.44640046296296299</c:v>
                </c:pt>
                <c:pt idx="54">
                  <c:v>0.44795138888888886</c:v>
                </c:pt>
                <c:pt idx="55">
                  <c:v>0.45072916666666668</c:v>
                </c:pt>
                <c:pt idx="56">
                  <c:v>0.45501157407407411</c:v>
                </c:pt>
                <c:pt idx="57">
                  <c:v>0.45561342592592591</c:v>
                </c:pt>
                <c:pt idx="58">
                  <c:v>0.45681712962962967</c:v>
                </c:pt>
                <c:pt idx="59">
                  <c:v>0.45832175925925928</c:v>
                </c:pt>
                <c:pt idx="60">
                  <c:v>0.45958333333333329</c:v>
                </c:pt>
                <c:pt idx="61">
                  <c:v>0.46258101851851857</c:v>
                </c:pt>
                <c:pt idx="62">
                  <c:v>0.46378472222222222</c:v>
                </c:pt>
                <c:pt idx="63">
                  <c:v>0.46531250000000002</c:v>
                </c:pt>
                <c:pt idx="64">
                  <c:v>0.46675925925925926</c:v>
                </c:pt>
                <c:pt idx="65">
                  <c:v>0.46793981481481484</c:v>
                </c:pt>
                <c:pt idx="66">
                  <c:v>0.46943287037037035</c:v>
                </c:pt>
                <c:pt idx="67">
                  <c:v>0.47215277777777781</c:v>
                </c:pt>
                <c:pt idx="68">
                  <c:v>0.47364583333333332</c:v>
                </c:pt>
                <c:pt idx="69">
                  <c:v>0.47486111111111112</c:v>
                </c:pt>
                <c:pt idx="70">
                  <c:v>0.47579861111111116</c:v>
                </c:pt>
                <c:pt idx="71">
                  <c:v>0.47635416666666663</c:v>
                </c:pt>
                <c:pt idx="72">
                  <c:v>0.47788194444444443</c:v>
                </c:pt>
                <c:pt idx="73">
                  <c:v>0.54245370370370372</c:v>
                </c:pt>
                <c:pt idx="74">
                  <c:v>0.54364583333333327</c:v>
                </c:pt>
                <c:pt idx="75">
                  <c:v>0.54513888888888895</c:v>
                </c:pt>
                <c:pt idx="76">
                  <c:v>0.54659722222222229</c:v>
                </c:pt>
                <c:pt idx="77">
                  <c:v>0.54777777777777781</c:v>
                </c:pt>
                <c:pt idx="78">
                  <c:v>0.54927083333333326</c:v>
                </c:pt>
                <c:pt idx="79">
                  <c:v>0.55201388888888892</c:v>
                </c:pt>
                <c:pt idx="80">
                  <c:v>0.55347222222222225</c:v>
                </c:pt>
                <c:pt idx="81">
                  <c:v>0.5546875</c:v>
                </c:pt>
                <c:pt idx="82">
                  <c:v>0.55614583333333334</c:v>
                </c:pt>
                <c:pt idx="83">
                  <c:v>0.55760416666666668</c:v>
                </c:pt>
                <c:pt idx="84">
                  <c:v>0.55910879629629628</c:v>
                </c:pt>
                <c:pt idx="85">
                  <c:v>0.56093749999999998</c:v>
                </c:pt>
                <c:pt idx="86">
                  <c:v>0.56185185185185182</c:v>
                </c:pt>
                <c:pt idx="87">
                  <c:v>0.56305555555555553</c:v>
                </c:pt>
                <c:pt idx="88">
                  <c:v>0.5646296296296297</c:v>
                </c:pt>
                <c:pt idx="89">
                  <c:v>0.56584490740740734</c:v>
                </c:pt>
                <c:pt idx="90">
                  <c:v>0.56737268518518513</c:v>
                </c:pt>
                <c:pt idx="91">
                  <c:v>0.57003472222222229</c:v>
                </c:pt>
                <c:pt idx="92">
                  <c:v>0.57152777777777775</c:v>
                </c:pt>
                <c:pt idx="93">
                  <c:v>0.5727430555555556</c:v>
                </c:pt>
                <c:pt idx="94">
                  <c:v>0.57577546296296289</c:v>
                </c:pt>
                <c:pt idx="95">
                  <c:v>0.57994212962962965</c:v>
                </c:pt>
                <c:pt idx="96">
                  <c:v>0.5839699074074074</c:v>
                </c:pt>
                <c:pt idx="97">
                  <c:v>0.58909722222222227</c:v>
                </c:pt>
                <c:pt idx="98">
                  <c:v>0.59300925925925929</c:v>
                </c:pt>
                <c:pt idx="99">
                  <c:v>0.61341435185185189</c:v>
                </c:pt>
              </c:numCache>
            </c:numRef>
          </c:cat>
          <c:val>
            <c:numRef>
              <c:f>TKGD_Page3!$Q$60:$Q$159</c:f>
              <c:numCache>
                <c:formatCode>General</c:formatCode>
                <c:ptCount val="100"/>
                <c:pt idx="0">
                  <c:v>489.2</c:v>
                </c:pt>
                <c:pt idx="1">
                  <c:v>488.94</c:v>
                </c:pt>
                <c:pt idx="2">
                  <c:v>488.53</c:v>
                </c:pt>
                <c:pt idx="3">
                  <c:v>488.53</c:v>
                </c:pt>
                <c:pt idx="4">
                  <c:v>488.29</c:v>
                </c:pt>
                <c:pt idx="5">
                  <c:v>488.34</c:v>
                </c:pt>
                <c:pt idx="6">
                  <c:v>488.34</c:v>
                </c:pt>
                <c:pt idx="7">
                  <c:v>488.34</c:v>
                </c:pt>
                <c:pt idx="8">
                  <c:v>488.34</c:v>
                </c:pt>
                <c:pt idx="9">
                  <c:v>488.11</c:v>
                </c:pt>
                <c:pt idx="10">
                  <c:v>488.57</c:v>
                </c:pt>
                <c:pt idx="11">
                  <c:v>489.03</c:v>
                </c:pt>
                <c:pt idx="12">
                  <c:v>489.02</c:v>
                </c:pt>
                <c:pt idx="13">
                  <c:v>489.04</c:v>
                </c:pt>
                <c:pt idx="14">
                  <c:v>488.49</c:v>
                </c:pt>
                <c:pt idx="15">
                  <c:v>489.08</c:v>
                </c:pt>
                <c:pt idx="16">
                  <c:v>489.25</c:v>
                </c:pt>
                <c:pt idx="17">
                  <c:v>488.94</c:v>
                </c:pt>
                <c:pt idx="18">
                  <c:v>488.97</c:v>
                </c:pt>
                <c:pt idx="19">
                  <c:v>489.13</c:v>
                </c:pt>
                <c:pt idx="20">
                  <c:v>489.46</c:v>
                </c:pt>
                <c:pt idx="21">
                  <c:v>489.66</c:v>
                </c:pt>
                <c:pt idx="22">
                  <c:v>489.83</c:v>
                </c:pt>
                <c:pt idx="23">
                  <c:v>489.7</c:v>
                </c:pt>
                <c:pt idx="24">
                  <c:v>490</c:v>
                </c:pt>
                <c:pt idx="25">
                  <c:v>489.75</c:v>
                </c:pt>
                <c:pt idx="26">
                  <c:v>489.76</c:v>
                </c:pt>
                <c:pt idx="27">
                  <c:v>489.62</c:v>
                </c:pt>
                <c:pt idx="28">
                  <c:v>489.74</c:v>
                </c:pt>
                <c:pt idx="29">
                  <c:v>489.65</c:v>
                </c:pt>
                <c:pt idx="30">
                  <c:v>489.65</c:v>
                </c:pt>
                <c:pt idx="31">
                  <c:v>489.22</c:v>
                </c:pt>
                <c:pt idx="32">
                  <c:v>489.22</c:v>
                </c:pt>
                <c:pt idx="33">
                  <c:v>489.83</c:v>
                </c:pt>
                <c:pt idx="34">
                  <c:v>489.81</c:v>
                </c:pt>
                <c:pt idx="35">
                  <c:v>489.81</c:v>
                </c:pt>
                <c:pt idx="36">
                  <c:v>489.2</c:v>
                </c:pt>
                <c:pt idx="37">
                  <c:v>489.2</c:v>
                </c:pt>
                <c:pt idx="38">
                  <c:v>488.76</c:v>
                </c:pt>
                <c:pt idx="39">
                  <c:v>488.76</c:v>
                </c:pt>
                <c:pt idx="40">
                  <c:v>489.73</c:v>
                </c:pt>
                <c:pt idx="41">
                  <c:v>489.78</c:v>
                </c:pt>
                <c:pt idx="42">
                  <c:v>489.21</c:v>
                </c:pt>
                <c:pt idx="43">
                  <c:v>490.15</c:v>
                </c:pt>
                <c:pt idx="44">
                  <c:v>489.96</c:v>
                </c:pt>
                <c:pt idx="45">
                  <c:v>489.99</c:v>
                </c:pt>
                <c:pt idx="46">
                  <c:v>489.47</c:v>
                </c:pt>
                <c:pt idx="47">
                  <c:v>490.01</c:v>
                </c:pt>
                <c:pt idx="48">
                  <c:v>489.5</c:v>
                </c:pt>
                <c:pt idx="49">
                  <c:v>490.65</c:v>
                </c:pt>
                <c:pt idx="50">
                  <c:v>489.59</c:v>
                </c:pt>
                <c:pt idx="51">
                  <c:v>489.77</c:v>
                </c:pt>
                <c:pt idx="52">
                  <c:v>489.41</c:v>
                </c:pt>
                <c:pt idx="53">
                  <c:v>489.42</c:v>
                </c:pt>
                <c:pt idx="54">
                  <c:v>489.46</c:v>
                </c:pt>
                <c:pt idx="55">
                  <c:v>489.09</c:v>
                </c:pt>
                <c:pt idx="56">
                  <c:v>488.18</c:v>
                </c:pt>
                <c:pt idx="57">
                  <c:v>488.03</c:v>
                </c:pt>
                <c:pt idx="58">
                  <c:v>487.16</c:v>
                </c:pt>
                <c:pt idx="59">
                  <c:v>487.6</c:v>
                </c:pt>
                <c:pt idx="60">
                  <c:v>487.26</c:v>
                </c:pt>
                <c:pt idx="61">
                  <c:v>487.47</c:v>
                </c:pt>
                <c:pt idx="62">
                  <c:v>488</c:v>
                </c:pt>
                <c:pt idx="63">
                  <c:v>487.49</c:v>
                </c:pt>
                <c:pt idx="64">
                  <c:v>488.25</c:v>
                </c:pt>
                <c:pt idx="65">
                  <c:v>488.37</c:v>
                </c:pt>
                <c:pt idx="66">
                  <c:v>489.02</c:v>
                </c:pt>
                <c:pt idx="67">
                  <c:v>489.31</c:v>
                </c:pt>
                <c:pt idx="68">
                  <c:v>490.07</c:v>
                </c:pt>
                <c:pt idx="69">
                  <c:v>489.76</c:v>
                </c:pt>
                <c:pt idx="70">
                  <c:v>489.56</c:v>
                </c:pt>
                <c:pt idx="71">
                  <c:v>489.54</c:v>
                </c:pt>
                <c:pt idx="72">
                  <c:v>489.66</c:v>
                </c:pt>
                <c:pt idx="73">
                  <c:v>489.08</c:v>
                </c:pt>
                <c:pt idx="74">
                  <c:v>489.09</c:v>
                </c:pt>
                <c:pt idx="75">
                  <c:v>489.54</c:v>
                </c:pt>
                <c:pt idx="76">
                  <c:v>489.36</c:v>
                </c:pt>
                <c:pt idx="77">
                  <c:v>489.41</c:v>
                </c:pt>
                <c:pt idx="78">
                  <c:v>489.46</c:v>
                </c:pt>
                <c:pt idx="79">
                  <c:v>489.09</c:v>
                </c:pt>
                <c:pt idx="80">
                  <c:v>489.6</c:v>
                </c:pt>
                <c:pt idx="81">
                  <c:v>489.28</c:v>
                </c:pt>
                <c:pt idx="82">
                  <c:v>489.56</c:v>
                </c:pt>
                <c:pt idx="83">
                  <c:v>489.1</c:v>
                </c:pt>
                <c:pt idx="84">
                  <c:v>488.4</c:v>
                </c:pt>
                <c:pt idx="85">
                  <c:v>488.86</c:v>
                </c:pt>
                <c:pt idx="86">
                  <c:v>488.55</c:v>
                </c:pt>
                <c:pt idx="87">
                  <c:v>488.05</c:v>
                </c:pt>
                <c:pt idx="88">
                  <c:v>487.81</c:v>
                </c:pt>
                <c:pt idx="89">
                  <c:v>488.2</c:v>
                </c:pt>
                <c:pt idx="90">
                  <c:v>487.84</c:v>
                </c:pt>
                <c:pt idx="91">
                  <c:v>488.14</c:v>
                </c:pt>
                <c:pt idx="92">
                  <c:v>488.15</c:v>
                </c:pt>
                <c:pt idx="93">
                  <c:v>488.31</c:v>
                </c:pt>
                <c:pt idx="94">
                  <c:v>488.39</c:v>
                </c:pt>
                <c:pt idx="95">
                  <c:v>488.39</c:v>
                </c:pt>
                <c:pt idx="96">
                  <c:v>487.22</c:v>
                </c:pt>
                <c:pt idx="97">
                  <c:v>487.22</c:v>
                </c:pt>
                <c:pt idx="98">
                  <c:v>487.22</c:v>
                </c:pt>
                <c:pt idx="99">
                  <c:v>487.22</c:v>
                </c:pt>
              </c:numCache>
            </c:numRef>
          </c:val>
        </c:ser>
        <c:ser>
          <c:idx val="2"/>
          <c:order val="2"/>
          <c:tx>
            <c:strRef>
              <c:f>TKGD_Page3!$X$59</c:f>
              <c:strCache>
                <c:ptCount val="1"/>
                <c:pt idx="0">
                  <c:v>Giá tham chiếu</c:v>
                </c:pt>
              </c:strCache>
            </c:strRef>
          </c:tx>
          <c:spPr>
            <a:ln w="25400">
              <a:solidFill>
                <a:srgbClr val="FFC000"/>
              </a:solidFill>
              <a:prstDash val="sysDash"/>
            </a:ln>
          </c:spPr>
          <c:marker>
            <c:symbol val="none"/>
          </c:marker>
          <c:cat>
            <c:numRef>
              <c:f>TKGD_Page3!$P$60:$P$159</c:f>
              <c:numCache>
                <c:formatCode>h:mm:ss</c:formatCode>
                <c:ptCount val="100"/>
                <c:pt idx="0">
                  <c:v>0.38702546296296297</c:v>
                </c:pt>
                <c:pt idx="1">
                  <c:v>0.38734953703703701</c:v>
                </c:pt>
                <c:pt idx="2">
                  <c:v>0.38880787037037035</c:v>
                </c:pt>
                <c:pt idx="3">
                  <c:v>0.38944444444444448</c:v>
                </c:pt>
                <c:pt idx="4">
                  <c:v>0.39034722222222223</c:v>
                </c:pt>
                <c:pt idx="5">
                  <c:v>0.39158564814814811</c:v>
                </c:pt>
                <c:pt idx="6">
                  <c:v>0.39222222222222225</c:v>
                </c:pt>
                <c:pt idx="7">
                  <c:v>0.39432870370370371</c:v>
                </c:pt>
                <c:pt idx="8">
                  <c:v>0.39501157407407406</c:v>
                </c:pt>
                <c:pt idx="9">
                  <c:v>0.39594907407407409</c:v>
                </c:pt>
                <c:pt idx="10">
                  <c:v>0.39719907407407407</c:v>
                </c:pt>
                <c:pt idx="11">
                  <c:v>0.39782407407407411</c:v>
                </c:pt>
                <c:pt idx="12">
                  <c:v>0.39846064814814813</c:v>
                </c:pt>
                <c:pt idx="13">
                  <c:v>0.40059027777777773</c:v>
                </c:pt>
                <c:pt idx="14">
                  <c:v>0.4012384259259259</c:v>
                </c:pt>
                <c:pt idx="15">
                  <c:v>0.40281250000000002</c:v>
                </c:pt>
                <c:pt idx="16">
                  <c:v>0.40409722222222227</c:v>
                </c:pt>
                <c:pt idx="17">
                  <c:v>0.40563657407407411</c:v>
                </c:pt>
                <c:pt idx="18">
                  <c:v>0.40687500000000004</c:v>
                </c:pt>
                <c:pt idx="19">
                  <c:v>0.40842592592592591</c:v>
                </c:pt>
                <c:pt idx="20">
                  <c:v>0.40969907407407408</c:v>
                </c:pt>
                <c:pt idx="21">
                  <c:v>0.41103009259259254</c:v>
                </c:pt>
                <c:pt idx="22">
                  <c:v>0.41246527777777775</c:v>
                </c:pt>
                <c:pt idx="23">
                  <c:v>0.41395833333333337</c:v>
                </c:pt>
                <c:pt idx="24">
                  <c:v>0.41543981481481485</c:v>
                </c:pt>
                <c:pt idx="25">
                  <c:v>0.41760416666666672</c:v>
                </c:pt>
                <c:pt idx="26">
                  <c:v>0.4181597222222222</c:v>
                </c:pt>
                <c:pt idx="27">
                  <c:v>0.41932870370370368</c:v>
                </c:pt>
                <c:pt idx="28">
                  <c:v>0.41934027777777777</c:v>
                </c:pt>
                <c:pt idx="29">
                  <c:v>0.4208796296296296</c:v>
                </c:pt>
                <c:pt idx="30">
                  <c:v>0.42148148148148151</c:v>
                </c:pt>
                <c:pt idx="31">
                  <c:v>0.42343749999999997</c:v>
                </c:pt>
                <c:pt idx="32">
                  <c:v>0.42372685185185183</c:v>
                </c:pt>
                <c:pt idx="33">
                  <c:v>0.4249768518518518</c:v>
                </c:pt>
                <c:pt idx="34">
                  <c:v>0.42622685185185188</c:v>
                </c:pt>
                <c:pt idx="35">
                  <c:v>0.42625000000000002</c:v>
                </c:pt>
                <c:pt idx="36">
                  <c:v>0.4277199074074074</c:v>
                </c:pt>
                <c:pt idx="37">
                  <c:v>0.42832175925925925</c:v>
                </c:pt>
                <c:pt idx="38">
                  <c:v>0.4289930555555555</c:v>
                </c:pt>
                <c:pt idx="39">
                  <c:v>0.42924768518518519</c:v>
                </c:pt>
                <c:pt idx="40">
                  <c:v>0.43053240740740745</c:v>
                </c:pt>
                <c:pt idx="41">
                  <c:v>0.43108796296296298</c:v>
                </c:pt>
                <c:pt idx="42">
                  <c:v>0.43202546296296296</c:v>
                </c:pt>
                <c:pt idx="43">
                  <c:v>0.43480324074074073</c:v>
                </c:pt>
                <c:pt idx="44">
                  <c:v>0.43548611111111107</c:v>
                </c:pt>
                <c:pt idx="45">
                  <c:v>0.43670138888888888</c:v>
                </c:pt>
                <c:pt idx="46">
                  <c:v>0.43828703703703703</c:v>
                </c:pt>
                <c:pt idx="47">
                  <c:v>0.43956018518518519</c:v>
                </c:pt>
                <c:pt idx="48">
                  <c:v>0.44081018518518517</c:v>
                </c:pt>
                <c:pt idx="49">
                  <c:v>0.442349537037037</c:v>
                </c:pt>
                <c:pt idx="50">
                  <c:v>0.44358796296296293</c:v>
                </c:pt>
                <c:pt idx="51">
                  <c:v>0.44511574074074073</c:v>
                </c:pt>
                <c:pt idx="52">
                  <c:v>0.44637731481481485</c:v>
                </c:pt>
                <c:pt idx="53">
                  <c:v>0.44640046296296299</c:v>
                </c:pt>
                <c:pt idx="54">
                  <c:v>0.44795138888888886</c:v>
                </c:pt>
                <c:pt idx="55">
                  <c:v>0.45072916666666668</c:v>
                </c:pt>
                <c:pt idx="56">
                  <c:v>0.45501157407407411</c:v>
                </c:pt>
                <c:pt idx="57">
                  <c:v>0.45561342592592591</c:v>
                </c:pt>
                <c:pt idx="58">
                  <c:v>0.45681712962962967</c:v>
                </c:pt>
                <c:pt idx="59">
                  <c:v>0.45832175925925928</c:v>
                </c:pt>
                <c:pt idx="60">
                  <c:v>0.45958333333333329</c:v>
                </c:pt>
                <c:pt idx="61">
                  <c:v>0.46258101851851857</c:v>
                </c:pt>
                <c:pt idx="62">
                  <c:v>0.46378472222222222</c:v>
                </c:pt>
                <c:pt idx="63">
                  <c:v>0.46531250000000002</c:v>
                </c:pt>
                <c:pt idx="64">
                  <c:v>0.46675925925925926</c:v>
                </c:pt>
                <c:pt idx="65">
                  <c:v>0.46793981481481484</c:v>
                </c:pt>
                <c:pt idx="66">
                  <c:v>0.46943287037037035</c:v>
                </c:pt>
                <c:pt idx="67">
                  <c:v>0.47215277777777781</c:v>
                </c:pt>
                <c:pt idx="68">
                  <c:v>0.47364583333333332</c:v>
                </c:pt>
                <c:pt idx="69">
                  <c:v>0.47486111111111112</c:v>
                </c:pt>
                <c:pt idx="70">
                  <c:v>0.47579861111111116</c:v>
                </c:pt>
                <c:pt idx="71">
                  <c:v>0.47635416666666663</c:v>
                </c:pt>
                <c:pt idx="72">
                  <c:v>0.47788194444444443</c:v>
                </c:pt>
                <c:pt idx="73">
                  <c:v>0.54245370370370372</c:v>
                </c:pt>
                <c:pt idx="74">
                  <c:v>0.54364583333333327</c:v>
                </c:pt>
                <c:pt idx="75">
                  <c:v>0.54513888888888895</c:v>
                </c:pt>
                <c:pt idx="76">
                  <c:v>0.54659722222222229</c:v>
                </c:pt>
                <c:pt idx="77">
                  <c:v>0.54777777777777781</c:v>
                </c:pt>
                <c:pt idx="78">
                  <c:v>0.54927083333333326</c:v>
                </c:pt>
                <c:pt idx="79">
                  <c:v>0.55201388888888892</c:v>
                </c:pt>
                <c:pt idx="80">
                  <c:v>0.55347222222222225</c:v>
                </c:pt>
                <c:pt idx="81">
                  <c:v>0.5546875</c:v>
                </c:pt>
                <c:pt idx="82">
                  <c:v>0.55614583333333334</c:v>
                </c:pt>
                <c:pt idx="83">
                  <c:v>0.55760416666666668</c:v>
                </c:pt>
                <c:pt idx="84">
                  <c:v>0.55910879629629628</c:v>
                </c:pt>
                <c:pt idx="85">
                  <c:v>0.56093749999999998</c:v>
                </c:pt>
                <c:pt idx="86">
                  <c:v>0.56185185185185182</c:v>
                </c:pt>
                <c:pt idx="87">
                  <c:v>0.56305555555555553</c:v>
                </c:pt>
                <c:pt idx="88">
                  <c:v>0.5646296296296297</c:v>
                </c:pt>
                <c:pt idx="89">
                  <c:v>0.56584490740740734</c:v>
                </c:pt>
                <c:pt idx="90">
                  <c:v>0.56737268518518513</c:v>
                </c:pt>
                <c:pt idx="91">
                  <c:v>0.57003472222222229</c:v>
                </c:pt>
                <c:pt idx="92">
                  <c:v>0.57152777777777775</c:v>
                </c:pt>
                <c:pt idx="93">
                  <c:v>0.5727430555555556</c:v>
                </c:pt>
                <c:pt idx="94">
                  <c:v>0.57577546296296289</c:v>
                </c:pt>
                <c:pt idx="95">
                  <c:v>0.57994212962962965</c:v>
                </c:pt>
                <c:pt idx="96">
                  <c:v>0.5839699074074074</c:v>
                </c:pt>
                <c:pt idx="97">
                  <c:v>0.58909722222222227</c:v>
                </c:pt>
                <c:pt idx="98">
                  <c:v>0.59300925925925929</c:v>
                </c:pt>
                <c:pt idx="99">
                  <c:v>0.61341435185185189</c:v>
                </c:pt>
              </c:numCache>
            </c:numRef>
          </c:cat>
          <c:val>
            <c:numRef>
              <c:f>TKGD_Page3!$X$60:$X$159</c:f>
              <c:numCache>
                <c:formatCode>General</c:formatCode>
                <c:ptCount val="100"/>
                <c:pt idx="0">
                  <c:v>487.35</c:v>
                </c:pt>
                <c:pt idx="1">
                  <c:v>487.35</c:v>
                </c:pt>
                <c:pt idx="2">
                  <c:v>487.35</c:v>
                </c:pt>
                <c:pt idx="3">
                  <c:v>487.35</c:v>
                </c:pt>
                <c:pt idx="4">
                  <c:v>487.35</c:v>
                </c:pt>
                <c:pt idx="5">
                  <c:v>487.35</c:v>
                </c:pt>
                <c:pt idx="6">
                  <c:v>487.35</c:v>
                </c:pt>
                <c:pt idx="7">
                  <c:v>487.35</c:v>
                </c:pt>
                <c:pt idx="8">
                  <c:v>487.35</c:v>
                </c:pt>
                <c:pt idx="9">
                  <c:v>487.35</c:v>
                </c:pt>
                <c:pt idx="10">
                  <c:v>487.35</c:v>
                </c:pt>
                <c:pt idx="11">
                  <c:v>487.35</c:v>
                </c:pt>
                <c:pt idx="12">
                  <c:v>487.35</c:v>
                </c:pt>
                <c:pt idx="13">
                  <c:v>487.35</c:v>
                </c:pt>
                <c:pt idx="14">
                  <c:v>487.35</c:v>
                </c:pt>
                <c:pt idx="15">
                  <c:v>487.35</c:v>
                </c:pt>
                <c:pt idx="16">
                  <c:v>487.35</c:v>
                </c:pt>
                <c:pt idx="17">
                  <c:v>487.35</c:v>
                </c:pt>
                <c:pt idx="18">
                  <c:v>487.35</c:v>
                </c:pt>
                <c:pt idx="19">
                  <c:v>487.35</c:v>
                </c:pt>
                <c:pt idx="20">
                  <c:v>487.35</c:v>
                </c:pt>
                <c:pt idx="21">
                  <c:v>487.35</c:v>
                </c:pt>
                <c:pt idx="22">
                  <c:v>487.35</c:v>
                </c:pt>
                <c:pt idx="23">
                  <c:v>487.35</c:v>
                </c:pt>
                <c:pt idx="24">
                  <c:v>487.35</c:v>
                </c:pt>
                <c:pt idx="25">
                  <c:v>487.35</c:v>
                </c:pt>
                <c:pt idx="26">
                  <c:v>487.35</c:v>
                </c:pt>
                <c:pt idx="27">
                  <c:v>487.35</c:v>
                </c:pt>
                <c:pt idx="28">
                  <c:v>487.35</c:v>
                </c:pt>
                <c:pt idx="29">
                  <c:v>487.35</c:v>
                </c:pt>
                <c:pt idx="30">
                  <c:v>487.35</c:v>
                </c:pt>
                <c:pt idx="31">
                  <c:v>487.35</c:v>
                </c:pt>
                <c:pt idx="32">
                  <c:v>487.35</c:v>
                </c:pt>
                <c:pt idx="33">
                  <c:v>487.35</c:v>
                </c:pt>
                <c:pt idx="34">
                  <c:v>487.35</c:v>
                </c:pt>
                <c:pt idx="35">
                  <c:v>487.35</c:v>
                </c:pt>
                <c:pt idx="36">
                  <c:v>487.35</c:v>
                </c:pt>
                <c:pt idx="37">
                  <c:v>487.35</c:v>
                </c:pt>
                <c:pt idx="38">
                  <c:v>487.35</c:v>
                </c:pt>
                <c:pt idx="39">
                  <c:v>487.35</c:v>
                </c:pt>
                <c:pt idx="40">
                  <c:v>487.35</c:v>
                </c:pt>
                <c:pt idx="41">
                  <c:v>487.35</c:v>
                </c:pt>
                <c:pt idx="42">
                  <c:v>487.35</c:v>
                </c:pt>
                <c:pt idx="43">
                  <c:v>487.35</c:v>
                </c:pt>
                <c:pt idx="44">
                  <c:v>487.35</c:v>
                </c:pt>
                <c:pt idx="45">
                  <c:v>487.35</c:v>
                </c:pt>
                <c:pt idx="46">
                  <c:v>487.35</c:v>
                </c:pt>
                <c:pt idx="47">
                  <c:v>487.35</c:v>
                </c:pt>
                <c:pt idx="48">
                  <c:v>487.35</c:v>
                </c:pt>
                <c:pt idx="49">
                  <c:v>487.35</c:v>
                </c:pt>
                <c:pt idx="50">
                  <c:v>487.35</c:v>
                </c:pt>
                <c:pt idx="51">
                  <c:v>487.35</c:v>
                </c:pt>
                <c:pt idx="52">
                  <c:v>487.35</c:v>
                </c:pt>
                <c:pt idx="53">
                  <c:v>487.35</c:v>
                </c:pt>
                <c:pt idx="54">
                  <c:v>487.35</c:v>
                </c:pt>
                <c:pt idx="55">
                  <c:v>487.35</c:v>
                </c:pt>
                <c:pt idx="56">
                  <c:v>487.35</c:v>
                </c:pt>
                <c:pt idx="57">
                  <c:v>487.35</c:v>
                </c:pt>
                <c:pt idx="58">
                  <c:v>487.35</c:v>
                </c:pt>
                <c:pt idx="59">
                  <c:v>487.35</c:v>
                </c:pt>
                <c:pt idx="60">
                  <c:v>487.35</c:v>
                </c:pt>
                <c:pt idx="61">
                  <c:v>487.35</c:v>
                </c:pt>
                <c:pt idx="62">
                  <c:v>487.35</c:v>
                </c:pt>
                <c:pt idx="63">
                  <c:v>487.35</c:v>
                </c:pt>
                <c:pt idx="64">
                  <c:v>487.35</c:v>
                </c:pt>
                <c:pt idx="65">
                  <c:v>487.35</c:v>
                </c:pt>
                <c:pt idx="66">
                  <c:v>487.35</c:v>
                </c:pt>
                <c:pt idx="67">
                  <c:v>487.35</c:v>
                </c:pt>
                <c:pt idx="68">
                  <c:v>487.35</c:v>
                </c:pt>
                <c:pt idx="69">
                  <c:v>487.35</c:v>
                </c:pt>
                <c:pt idx="70">
                  <c:v>487.35</c:v>
                </c:pt>
                <c:pt idx="71">
                  <c:v>487.35</c:v>
                </c:pt>
                <c:pt idx="72">
                  <c:v>487.35</c:v>
                </c:pt>
                <c:pt idx="73">
                  <c:v>487.35</c:v>
                </c:pt>
                <c:pt idx="74">
                  <c:v>487.35</c:v>
                </c:pt>
                <c:pt idx="75">
                  <c:v>487.35</c:v>
                </c:pt>
                <c:pt idx="76">
                  <c:v>487.35</c:v>
                </c:pt>
                <c:pt idx="77">
                  <c:v>487.35</c:v>
                </c:pt>
                <c:pt idx="78">
                  <c:v>487.35</c:v>
                </c:pt>
                <c:pt idx="79">
                  <c:v>487.35</c:v>
                </c:pt>
                <c:pt idx="80">
                  <c:v>487.35</c:v>
                </c:pt>
                <c:pt idx="81">
                  <c:v>487.35</c:v>
                </c:pt>
                <c:pt idx="82">
                  <c:v>487.35</c:v>
                </c:pt>
                <c:pt idx="83">
                  <c:v>487.35</c:v>
                </c:pt>
                <c:pt idx="84">
                  <c:v>487.35</c:v>
                </c:pt>
                <c:pt idx="85">
                  <c:v>487.35</c:v>
                </c:pt>
                <c:pt idx="86">
                  <c:v>487.35</c:v>
                </c:pt>
                <c:pt idx="87">
                  <c:v>487.35</c:v>
                </c:pt>
                <c:pt idx="88">
                  <c:v>487.35</c:v>
                </c:pt>
                <c:pt idx="89">
                  <c:v>487.35</c:v>
                </c:pt>
                <c:pt idx="90">
                  <c:v>487.35</c:v>
                </c:pt>
                <c:pt idx="91">
                  <c:v>487.35</c:v>
                </c:pt>
                <c:pt idx="92">
                  <c:v>487.35</c:v>
                </c:pt>
                <c:pt idx="93">
                  <c:v>487.35</c:v>
                </c:pt>
                <c:pt idx="94">
                  <c:v>487.35</c:v>
                </c:pt>
                <c:pt idx="95">
                  <c:v>487.35</c:v>
                </c:pt>
                <c:pt idx="96">
                  <c:v>487.35</c:v>
                </c:pt>
                <c:pt idx="97">
                  <c:v>487.35</c:v>
                </c:pt>
                <c:pt idx="98">
                  <c:v>487.35</c:v>
                </c:pt>
                <c:pt idx="99">
                  <c:v>487.35</c:v>
                </c:pt>
              </c:numCache>
            </c:numRef>
          </c:val>
        </c:ser>
        <c:marker val="1"/>
        <c:axId val="87025920"/>
        <c:axId val="87101440"/>
      </c:lineChart>
      <c:catAx>
        <c:axId val="87025920"/>
        <c:scaling>
          <c:orientation val="minMax"/>
        </c:scaling>
        <c:axPos val="b"/>
        <c:numFmt formatCode="h:mm;@" sourceLinked="0"/>
        <c:tickLblPos val="nextTo"/>
        <c:txPr>
          <a:bodyPr/>
          <a:lstStyle/>
          <a:p>
            <a:pPr>
              <a:defRPr b="1"/>
            </a:pPr>
            <a:endParaRPr lang="en-US"/>
          </a:p>
        </c:txPr>
        <c:crossAx val="87101440"/>
        <c:crosses val="autoZero"/>
        <c:auto val="1"/>
        <c:lblAlgn val="ctr"/>
        <c:lblOffset val="100"/>
      </c:catAx>
      <c:valAx>
        <c:axId val="87101440"/>
        <c:scaling>
          <c:orientation val="minMax"/>
        </c:scaling>
        <c:axPos val="l"/>
        <c:majorGridlines>
          <c:spPr>
            <a:ln w="3175">
              <a:solidFill>
                <a:schemeClr val="bg1">
                  <a:lumMod val="85000"/>
                </a:schemeClr>
              </a:solidFill>
              <a:prstDash val="dash"/>
            </a:ln>
          </c:spPr>
        </c:majorGridlines>
        <c:numFmt formatCode="#,##0.0" sourceLinked="0"/>
        <c:tickLblPos val="nextTo"/>
        <c:crossAx val="87025920"/>
        <c:crosses val="autoZero"/>
        <c:crossBetween val="between"/>
      </c:valAx>
      <c:valAx>
        <c:axId val="87102976"/>
        <c:scaling>
          <c:orientation val="minMax"/>
        </c:scaling>
        <c:axPos val="r"/>
        <c:numFmt formatCode="#,##0.0" sourceLinked="0"/>
        <c:tickLblPos val="nextTo"/>
        <c:crossAx val="87104896"/>
        <c:crosses val="max"/>
        <c:crossBetween val="between"/>
        <c:dispUnits>
          <c:builtInUnit val="millions"/>
          <c:dispUnitsLbl>
            <c:tx>
              <c:rich>
                <a:bodyPr/>
                <a:lstStyle/>
                <a:p>
                  <a:pPr>
                    <a:defRPr/>
                  </a:pPr>
                  <a:r>
                    <a:rPr lang="en-US"/>
                    <a:t>Triệu</a:t>
                  </a:r>
                  <a:r>
                    <a:rPr lang="en-US" baseline="0"/>
                    <a:t> CP</a:t>
                  </a:r>
                  <a:endParaRPr lang="en-US"/>
                </a:p>
              </c:rich>
            </c:tx>
          </c:dispUnitsLbl>
        </c:dispUnits>
      </c:valAx>
      <c:catAx>
        <c:axId val="87104896"/>
        <c:scaling>
          <c:orientation val="minMax"/>
        </c:scaling>
        <c:delete val="1"/>
        <c:axPos val="b"/>
        <c:numFmt formatCode="h:mm:ss" sourceLinked="1"/>
        <c:tickLblPos val="none"/>
        <c:crossAx val="87102976"/>
        <c:crosses val="autoZero"/>
        <c:auto val="1"/>
        <c:lblAlgn val="ctr"/>
        <c:lblOffset val="100"/>
      </c:catAx>
    </c:plotArea>
    <c:legend>
      <c:legendPos val="b"/>
    </c:legend>
    <c:plotVisOnly val="1"/>
    <c:dispBlanksAs val="gap"/>
  </c:chart>
  <c:spPr>
    <a:ln>
      <a:noFill/>
    </a:ln>
  </c:spPr>
  <c:txPr>
    <a:bodyPr/>
    <a:lstStyle/>
    <a:p>
      <a:pPr>
        <a:defRPr sz="700"/>
      </a:pPr>
      <a:endParaRPr lang="en-US"/>
    </a:p>
  </c:tx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barChart>
        <c:barDir val="col"/>
        <c:grouping val="clustered"/>
        <c:ser>
          <c:idx val="1"/>
          <c:order val="1"/>
          <c:tx>
            <c:strRef>
              <c:f>TKGD_Page3!$V$59</c:f>
              <c:strCache>
                <c:ptCount val="1"/>
                <c:pt idx="0">
                  <c:v>KLGD</c:v>
                </c:pt>
              </c:strCache>
            </c:strRef>
          </c:tx>
          <c:cat>
            <c:numRef>
              <c:f>TKGD_Page3!$T$60:$T$159</c:f>
              <c:numCache>
                <c:formatCode>h:mm:ss</c:formatCode>
                <c:ptCount val="100"/>
                <c:pt idx="0">
                  <c:v>0.37565972222222221</c:v>
                </c:pt>
                <c:pt idx="1">
                  <c:v>0.37631944444444443</c:v>
                </c:pt>
                <c:pt idx="2">
                  <c:v>0.37776620370370373</c:v>
                </c:pt>
                <c:pt idx="3">
                  <c:v>0.37908564814814816</c:v>
                </c:pt>
                <c:pt idx="4">
                  <c:v>0.38048611111111108</c:v>
                </c:pt>
                <c:pt idx="5">
                  <c:v>0.38184027777777779</c:v>
                </c:pt>
                <c:pt idx="6">
                  <c:v>0.38325231481481481</c:v>
                </c:pt>
                <c:pt idx="7">
                  <c:v>0.38468750000000002</c:v>
                </c:pt>
                <c:pt idx="8">
                  <c:v>0.38746527777777778</c:v>
                </c:pt>
                <c:pt idx="9">
                  <c:v>0.38885416666666667</c:v>
                </c:pt>
                <c:pt idx="10">
                  <c:v>0.39016203703703706</c:v>
                </c:pt>
                <c:pt idx="11">
                  <c:v>0.3916203703703704</c:v>
                </c:pt>
                <c:pt idx="12">
                  <c:v>0.39298611111111109</c:v>
                </c:pt>
                <c:pt idx="13">
                  <c:v>0.3944212962962963</c:v>
                </c:pt>
                <c:pt idx="14">
                  <c:v>0.39577546296296301</c:v>
                </c:pt>
                <c:pt idx="15">
                  <c:v>0.39850694444444446</c:v>
                </c:pt>
                <c:pt idx="16">
                  <c:v>0.39991898148148147</c:v>
                </c:pt>
                <c:pt idx="17">
                  <c:v>0.4013194444444444</c:v>
                </c:pt>
                <c:pt idx="18">
                  <c:v>0.40273148148148147</c:v>
                </c:pt>
                <c:pt idx="19">
                  <c:v>0.40410879629629631</c:v>
                </c:pt>
                <c:pt idx="20">
                  <c:v>0.4054976851851852</c:v>
                </c:pt>
                <c:pt idx="21">
                  <c:v>0.40674768518518517</c:v>
                </c:pt>
                <c:pt idx="22">
                  <c:v>0.40968749999999998</c:v>
                </c:pt>
                <c:pt idx="23">
                  <c:v>0.41107638888888887</c:v>
                </c:pt>
                <c:pt idx="24">
                  <c:v>0.41245370370370371</c:v>
                </c:pt>
                <c:pt idx="25">
                  <c:v>0.4138310185185185</c:v>
                </c:pt>
                <c:pt idx="26">
                  <c:v>0.41518518518518516</c:v>
                </c:pt>
                <c:pt idx="27">
                  <c:v>0.41651620370370374</c:v>
                </c:pt>
                <c:pt idx="28">
                  <c:v>0.41804398148148153</c:v>
                </c:pt>
                <c:pt idx="29">
                  <c:v>0.42068287037037039</c:v>
                </c:pt>
                <c:pt idx="30">
                  <c:v>0.42218749999999999</c:v>
                </c:pt>
                <c:pt idx="31">
                  <c:v>0.42357638888888888</c:v>
                </c:pt>
                <c:pt idx="32">
                  <c:v>0.42496527777777776</c:v>
                </c:pt>
                <c:pt idx="33">
                  <c:v>0.42635416666666665</c:v>
                </c:pt>
                <c:pt idx="34">
                  <c:v>0.42776620370370372</c:v>
                </c:pt>
                <c:pt idx="35">
                  <c:v>0.42908564814814815</c:v>
                </c:pt>
                <c:pt idx="36">
                  <c:v>0.43188657407407405</c:v>
                </c:pt>
                <c:pt idx="37">
                  <c:v>0.43329861111111106</c:v>
                </c:pt>
                <c:pt idx="38">
                  <c:v>0.43462962962962964</c:v>
                </c:pt>
                <c:pt idx="39">
                  <c:v>0.4359837962962963</c:v>
                </c:pt>
                <c:pt idx="40">
                  <c:v>0.43741898148148151</c:v>
                </c:pt>
                <c:pt idx="41">
                  <c:v>0.43880787037037039</c:v>
                </c:pt>
                <c:pt idx="42">
                  <c:v>0.44026620370370373</c:v>
                </c:pt>
                <c:pt idx="43">
                  <c:v>0.4430324074074074</c:v>
                </c:pt>
                <c:pt idx="44">
                  <c:v>0.44436342592592593</c:v>
                </c:pt>
                <c:pt idx="45">
                  <c:v>0.44574074074074077</c:v>
                </c:pt>
                <c:pt idx="46">
                  <c:v>0.44719907407407411</c:v>
                </c:pt>
                <c:pt idx="47">
                  <c:v>0.4485763888888889</c:v>
                </c:pt>
                <c:pt idx="48">
                  <c:v>0.44982638888888887</c:v>
                </c:pt>
                <c:pt idx="49">
                  <c:v>0.45134259259259263</c:v>
                </c:pt>
                <c:pt idx="50">
                  <c:v>0.45414351851851853</c:v>
                </c:pt>
                <c:pt idx="51">
                  <c:v>0.45535879629629633</c:v>
                </c:pt>
                <c:pt idx="52">
                  <c:v>0.4569212962962963</c:v>
                </c:pt>
                <c:pt idx="53">
                  <c:v>0.45822916666666669</c:v>
                </c:pt>
                <c:pt idx="54">
                  <c:v>0.45944444444444449</c:v>
                </c:pt>
                <c:pt idx="55">
                  <c:v>0.46090277777777783</c:v>
                </c:pt>
                <c:pt idx="56">
                  <c:v>0.46232638888888888</c:v>
                </c:pt>
                <c:pt idx="57">
                  <c:v>0.4652662037037037</c:v>
                </c:pt>
                <c:pt idx="58">
                  <c:v>0.46660879629629631</c:v>
                </c:pt>
                <c:pt idx="59">
                  <c:v>0.46792824074074074</c:v>
                </c:pt>
                <c:pt idx="60">
                  <c:v>0.46917824074074077</c:v>
                </c:pt>
                <c:pt idx="61">
                  <c:v>0.47076388888888893</c:v>
                </c:pt>
                <c:pt idx="62">
                  <c:v>0.47216435185185185</c:v>
                </c:pt>
                <c:pt idx="63">
                  <c:v>0.47350694444444441</c:v>
                </c:pt>
                <c:pt idx="64">
                  <c:v>0.47616898148148151</c:v>
                </c:pt>
                <c:pt idx="65">
                  <c:v>0.47775462962962961</c:v>
                </c:pt>
                <c:pt idx="66">
                  <c:v>0.47915509259259265</c:v>
                </c:pt>
                <c:pt idx="67">
                  <c:v>0.54298611111111106</c:v>
                </c:pt>
                <c:pt idx="68">
                  <c:v>0.54442129629629632</c:v>
                </c:pt>
                <c:pt idx="69">
                  <c:v>0.54567129629629629</c:v>
                </c:pt>
                <c:pt idx="70">
                  <c:v>0.54712962962962963</c:v>
                </c:pt>
                <c:pt idx="71">
                  <c:v>0.54994212962962963</c:v>
                </c:pt>
                <c:pt idx="72">
                  <c:v>0.55130787037037032</c:v>
                </c:pt>
                <c:pt idx="73">
                  <c:v>0.5527199074074074</c:v>
                </c:pt>
                <c:pt idx="74">
                  <c:v>0.55406250000000001</c:v>
                </c:pt>
                <c:pt idx="75">
                  <c:v>0.55548611111111112</c:v>
                </c:pt>
                <c:pt idx="76">
                  <c:v>0.55688657407407405</c:v>
                </c:pt>
                <c:pt idx="77">
                  <c:v>0.55826388888888889</c:v>
                </c:pt>
                <c:pt idx="78">
                  <c:v>0.56105324074074081</c:v>
                </c:pt>
                <c:pt idx="79">
                  <c:v>0.56246527777777777</c:v>
                </c:pt>
                <c:pt idx="80">
                  <c:v>0.56366898148148148</c:v>
                </c:pt>
                <c:pt idx="81">
                  <c:v>0.56518518518518512</c:v>
                </c:pt>
                <c:pt idx="82">
                  <c:v>0.56662037037037039</c:v>
                </c:pt>
                <c:pt idx="83">
                  <c:v>0.5680439814814815</c:v>
                </c:pt>
                <c:pt idx="84">
                  <c:v>0.56938657407407411</c:v>
                </c:pt>
                <c:pt idx="85">
                  <c:v>0.57217592592592592</c:v>
                </c:pt>
                <c:pt idx="86">
                  <c:v>0.57353009259259258</c:v>
                </c:pt>
                <c:pt idx="87">
                  <c:v>0.57488425925925923</c:v>
                </c:pt>
                <c:pt idx="88">
                  <c:v>0.5763194444444445</c:v>
                </c:pt>
                <c:pt idx="89">
                  <c:v>0.57776620370370368</c:v>
                </c:pt>
                <c:pt idx="90">
                  <c:v>0.57913194444444438</c:v>
                </c:pt>
                <c:pt idx="91">
                  <c:v>0.58054398148148145</c:v>
                </c:pt>
                <c:pt idx="92">
                  <c:v>0.58328703703703699</c:v>
                </c:pt>
                <c:pt idx="93">
                  <c:v>0.58469907407407407</c:v>
                </c:pt>
                <c:pt idx="94">
                  <c:v>0.58601851851851849</c:v>
                </c:pt>
                <c:pt idx="95">
                  <c:v>0.58744212962962961</c:v>
                </c:pt>
                <c:pt idx="96">
                  <c:v>0.58887731481481487</c:v>
                </c:pt>
                <c:pt idx="97">
                  <c:v>0.59021990740740737</c:v>
                </c:pt>
                <c:pt idx="98">
                  <c:v>0.59159722222222222</c:v>
                </c:pt>
                <c:pt idx="99">
                  <c:v>0.59373842592592596</c:v>
                </c:pt>
              </c:numCache>
            </c:numRef>
          </c:cat>
          <c:val>
            <c:numRef>
              <c:f>TKGD_Page3!$W$60:$W$159</c:f>
              <c:numCache>
                <c:formatCode>General</c:formatCode>
                <c:ptCount val="100"/>
                <c:pt idx="0">
                  <c:v>313100</c:v>
                </c:pt>
                <c:pt idx="1">
                  <c:v>8400</c:v>
                </c:pt>
                <c:pt idx="2">
                  <c:v>152000</c:v>
                </c:pt>
                <c:pt idx="3">
                  <c:v>90286</c:v>
                </c:pt>
                <c:pt idx="4">
                  <c:v>55800</c:v>
                </c:pt>
                <c:pt idx="5">
                  <c:v>59300</c:v>
                </c:pt>
                <c:pt idx="6">
                  <c:v>211000</c:v>
                </c:pt>
                <c:pt idx="7">
                  <c:v>63325</c:v>
                </c:pt>
                <c:pt idx="8">
                  <c:v>240652</c:v>
                </c:pt>
                <c:pt idx="9">
                  <c:v>181700</c:v>
                </c:pt>
                <c:pt idx="10">
                  <c:v>69200</c:v>
                </c:pt>
                <c:pt idx="11">
                  <c:v>38400</c:v>
                </c:pt>
                <c:pt idx="12">
                  <c:v>118200</c:v>
                </c:pt>
                <c:pt idx="13">
                  <c:v>355600</c:v>
                </c:pt>
                <c:pt idx="14">
                  <c:v>125785</c:v>
                </c:pt>
                <c:pt idx="15">
                  <c:v>330500</c:v>
                </c:pt>
                <c:pt idx="16">
                  <c:v>115533</c:v>
                </c:pt>
                <c:pt idx="17">
                  <c:v>111900</c:v>
                </c:pt>
                <c:pt idx="18">
                  <c:v>116500</c:v>
                </c:pt>
                <c:pt idx="19">
                  <c:v>398800</c:v>
                </c:pt>
                <c:pt idx="20">
                  <c:v>89300</c:v>
                </c:pt>
                <c:pt idx="21">
                  <c:v>69600</c:v>
                </c:pt>
                <c:pt idx="22">
                  <c:v>331000</c:v>
                </c:pt>
                <c:pt idx="23">
                  <c:v>183200</c:v>
                </c:pt>
                <c:pt idx="24">
                  <c:v>149400</c:v>
                </c:pt>
                <c:pt idx="25">
                  <c:v>82800</c:v>
                </c:pt>
                <c:pt idx="26">
                  <c:v>124400</c:v>
                </c:pt>
                <c:pt idx="27">
                  <c:v>164200</c:v>
                </c:pt>
                <c:pt idx="28">
                  <c:v>374300</c:v>
                </c:pt>
                <c:pt idx="29">
                  <c:v>326700</c:v>
                </c:pt>
                <c:pt idx="30">
                  <c:v>64300</c:v>
                </c:pt>
                <c:pt idx="31">
                  <c:v>46600</c:v>
                </c:pt>
                <c:pt idx="32">
                  <c:v>148200</c:v>
                </c:pt>
                <c:pt idx="33">
                  <c:v>81400</c:v>
                </c:pt>
                <c:pt idx="34">
                  <c:v>100400</c:v>
                </c:pt>
                <c:pt idx="35">
                  <c:v>108310</c:v>
                </c:pt>
                <c:pt idx="36">
                  <c:v>289468</c:v>
                </c:pt>
                <c:pt idx="37">
                  <c:v>124647</c:v>
                </c:pt>
                <c:pt idx="38">
                  <c:v>319200</c:v>
                </c:pt>
                <c:pt idx="39">
                  <c:v>98500</c:v>
                </c:pt>
                <c:pt idx="40">
                  <c:v>57500</c:v>
                </c:pt>
                <c:pt idx="41">
                  <c:v>175253</c:v>
                </c:pt>
                <c:pt idx="42">
                  <c:v>135300</c:v>
                </c:pt>
                <c:pt idx="43">
                  <c:v>386300</c:v>
                </c:pt>
                <c:pt idx="44">
                  <c:v>66400</c:v>
                </c:pt>
                <c:pt idx="45">
                  <c:v>92400</c:v>
                </c:pt>
                <c:pt idx="46">
                  <c:v>1257624</c:v>
                </c:pt>
                <c:pt idx="47">
                  <c:v>284800</c:v>
                </c:pt>
                <c:pt idx="48">
                  <c:v>97200</c:v>
                </c:pt>
                <c:pt idx="49">
                  <c:v>109600</c:v>
                </c:pt>
                <c:pt idx="50">
                  <c:v>252440</c:v>
                </c:pt>
                <c:pt idx="51">
                  <c:v>54500</c:v>
                </c:pt>
                <c:pt idx="52">
                  <c:v>292500</c:v>
                </c:pt>
                <c:pt idx="53">
                  <c:v>184200</c:v>
                </c:pt>
                <c:pt idx="54">
                  <c:v>157500</c:v>
                </c:pt>
                <c:pt idx="55">
                  <c:v>45000</c:v>
                </c:pt>
                <c:pt idx="56">
                  <c:v>107400</c:v>
                </c:pt>
                <c:pt idx="57">
                  <c:v>195400</c:v>
                </c:pt>
                <c:pt idx="58">
                  <c:v>101700</c:v>
                </c:pt>
                <c:pt idx="59">
                  <c:v>79200</c:v>
                </c:pt>
                <c:pt idx="60">
                  <c:v>65400</c:v>
                </c:pt>
                <c:pt idx="61">
                  <c:v>152000</c:v>
                </c:pt>
                <c:pt idx="62">
                  <c:v>206400</c:v>
                </c:pt>
                <c:pt idx="63">
                  <c:v>296673</c:v>
                </c:pt>
                <c:pt idx="64">
                  <c:v>144112</c:v>
                </c:pt>
                <c:pt idx="65">
                  <c:v>233300</c:v>
                </c:pt>
                <c:pt idx="66">
                  <c:v>134700</c:v>
                </c:pt>
                <c:pt idx="67">
                  <c:v>170400</c:v>
                </c:pt>
                <c:pt idx="68">
                  <c:v>116600</c:v>
                </c:pt>
                <c:pt idx="69">
                  <c:v>141300</c:v>
                </c:pt>
                <c:pt idx="70">
                  <c:v>60900</c:v>
                </c:pt>
                <c:pt idx="71">
                  <c:v>238400</c:v>
                </c:pt>
                <c:pt idx="72">
                  <c:v>25600</c:v>
                </c:pt>
                <c:pt idx="73">
                  <c:v>94100</c:v>
                </c:pt>
                <c:pt idx="74">
                  <c:v>140600</c:v>
                </c:pt>
                <c:pt idx="75">
                  <c:v>91700</c:v>
                </c:pt>
                <c:pt idx="76">
                  <c:v>124800</c:v>
                </c:pt>
                <c:pt idx="77">
                  <c:v>87327</c:v>
                </c:pt>
                <c:pt idx="78">
                  <c:v>440580</c:v>
                </c:pt>
                <c:pt idx="79">
                  <c:v>124500</c:v>
                </c:pt>
                <c:pt idx="80">
                  <c:v>335400</c:v>
                </c:pt>
                <c:pt idx="81">
                  <c:v>218000</c:v>
                </c:pt>
                <c:pt idx="82">
                  <c:v>329936</c:v>
                </c:pt>
                <c:pt idx="83">
                  <c:v>109162</c:v>
                </c:pt>
                <c:pt idx="84">
                  <c:v>76300</c:v>
                </c:pt>
                <c:pt idx="85">
                  <c:v>406933</c:v>
                </c:pt>
                <c:pt idx="86">
                  <c:v>93500</c:v>
                </c:pt>
                <c:pt idx="87">
                  <c:v>234500</c:v>
                </c:pt>
                <c:pt idx="88">
                  <c:v>93800</c:v>
                </c:pt>
                <c:pt idx="89">
                  <c:v>202900</c:v>
                </c:pt>
                <c:pt idx="90">
                  <c:v>529100</c:v>
                </c:pt>
                <c:pt idx="91">
                  <c:v>255500</c:v>
                </c:pt>
                <c:pt idx="92">
                  <c:v>239000</c:v>
                </c:pt>
                <c:pt idx="93">
                  <c:v>222926</c:v>
                </c:pt>
                <c:pt idx="94">
                  <c:v>249300</c:v>
                </c:pt>
                <c:pt idx="95">
                  <c:v>1295114</c:v>
                </c:pt>
                <c:pt idx="96">
                  <c:v>636276</c:v>
                </c:pt>
                <c:pt idx="97">
                  <c:v>327134</c:v>
                </c:pt>
                <c:pt idx="98">
                  <c:v>332800</c:v>
                </c:pt>
                <c:pt idx="99">
                  <c:v>707089</c:v>
                </c:pt>
              </c:numCache>
            </c:numRef>
          </c:val>
        </c:ser>
        <c:axId val="87161472"/>
        <c:axId val="87159552"/>
      </c:barChart>
      <c:lineChart>
        <c:grouping val="standard"/>
        <c:ser>
          <c:idx val="0"/>
          <c:order val="0"/>
          <c:tx>
            <c:strRef>
              <c:f>TKGD_Page3!$U$59</c:f>
              <c:strCache>
                <c:ptCount val="1"/>
                <c:pt idx="0">
                  <c:v>HNXindex</c:v>
                </c:pt>
              </c:strCache>
            </c:strRef>
          </c:tx>
          <c:marker>
            <c:symbol val="none"/>
          </c:marker>
          <c:cat>
            <c:numRef>
              <c:f>TKGD_Page3!$T$60:$T$159</c:f>
              <c:numCache>
                <c:formatCode>h:mm:ss</c:formatCode>
                <c:ptCount val="100"/>
                <c:pt idx="0">
                  <c:v>0.37565972222222221</c:v>
                </c:pt>
                <c:pt idx="1">
                  <c:v>0.37631944444444443</c:v>
                </c:pt>
                <c:pt idx="2">
                  <c:v>0.37776620370370373</c:v>
                </c:pt>
                <c:pt idx="3">
                  <c:v>0.37908564814814816</c:v>
                </c:pt>
                <c:pt idx="4">
                  <c:v>0.38048611111111108</c:v>
                </c:pt>
                <c:pt idx="5">
                  <c:v>0.38184027777777779</c:v>
                </c:pt>
                <c:pt idx="6">
                  <c:v>0.38325231481481481</c:v>
                </c:pt>
                <c:pt idx="7">
                  <c:v>0.38468750000000002</c:v>
                </c:pt>
                <c:pt idx="8">
                  <c:v>0.38746527777777778</c:v>
                </c:pt>
                <c:pt idx="9">
                  <c:v>0.38885416666666667</c:v>
                </c:pt>
                <c:pt idx="10">
                  <c:v>0.39016203703703706</c:v>
                </c:pt>
                <c:pt idx="11">
                  <c:v>0.3916203703703704</c:v>
                </c:pt>
                <c:pt idx="12">
                  <c:v>0.39298611111111109</c:v>
                </c:pt>
                <c:pt idx="13">
                  <c:v>0.3944212962962963</c:v>
                </c:pt>
                <c:pt idx="14">
                  <c:v>0.39577546296296301</c:v>
                </c:pt>
                <c:pt idx="15">
                  <c:v>0.39850694444444446</c:v>
                </c:pt>
                <c:pt idx="16">
                  <c:v>0.39991898148148147</c:v>
                </c:pt>
                <c:pt idx="17">
                  <c:v>0.4013194444444444</c:v>
                </c:pt>
                <c:pt idx="18">
                  <c:v>0.40273148148148147</c:v>
                </c:pt>
                <c:pt idx="19">
                  <c:v>0.40410879629629631</c:v>
                </c:pt>
                <c:pt idx="20">
                  <c:v>0.4054976851851852</c:v>
                </c:pt>
                <c:pt idx="21">
                  <c:v>0.40674768518518517</c:v>
                </c:pt>
                <c:pt idx="22">
                  <c:v>0.40968749999999998</c:v>
                </c:pt>
                <c:pt idx="23">
                  <c:v>0.41107638888888887</c:v>
                </c:pt>
                <c:pt idx="24">
                  <c:v>0.41245370370370371</c:v>
                </c:pt>
                <c:pt idx="25">
                  <c:v>0.4138310185185185</c:v>
                </c:pt>
                <c:pt idx="26">
                  <c:v>0.41518518518518516</c:v>
                </c:pt>
                <c:pt idx="27">
                  <c:v>0.41651620370370374</c:v>
                </c:pt>
                <c:pt idx="28">
                  <c:v>0.41804398148148153</c:v>
                </c:pt>
                <c:pt idx="29">
                  <c:v>0.42068287037037039</c:v>
                </c:pt>
                <c:pt idx="30">
                  <c:v>0.42218749999999999</c:v>
                </c:pt>
                <c:pt idx="31">
                  <c:v>0.42357638888888888</c:v>
                </c:pt>
                <c:pt idx="32">
                  <c:v>0.42496527777777776</c:v>
                </c:pt>
                <c:pt idx="33">
                  <c:v>0.42635416666666665</c:v>
                </c:pt>
                <c:pt idx="34">
                  <c:v>0.42776620370370372</c:v>
                </c:pt>
                <c:pt idx="35">
                  <c:v>0.42908564814814815</c:v>
                </c:pt>
                <c:pt idx="36">
                  <c:v>0.43188657407407405</c:v>
                </c:pt>
                <c:pt idx="37">
                  <c:v>0.43329861111111106</c:v>
                </c:pt>
                <c:pt idx="38">
                  <c:v>0.43462962962962964</c:v>
                </c:pt>
                <c:pt idx="39">
                  <c:v>0.4359837962962963</c:v>
                </c:pt>
                <c:pt idx="40">
                  <c:v>0.43741898148148151</c:v>
                </c:pt>
                <c:pt idx="41">
                  <c:v>0.43880787037037039</c:v>
                </c:pt>
                <c:pt idx="42">
                  <c:v>0.44026620370370373</c:v>
                </c:pt>
                <c:pt idx="43">
                  <c:v>0.4430324074074074</c:v>
                </c:pt>
                <c:pt idx="44">
                  <c:v>0.44436342592592593</c:v>
                </c:pt>
                <c:pt idx="45">
                  <c:v>0.44574074074074077</c:v>
                </c:pt>
                <c:pt idx="46">
                  <c:v>0.44719907407407411</c:v>
                </c:pt>
                <c:pt idx="47">
                  <c:v>0.4485763888888889</c:v>
                </c:pt>
                <c:pt idx="48">
                  <c:v>0.44982638888888887</c:v>
                </c:pt>
                <c:pt idx="49">
                  <c:v>0.45134259259259263</c:v>
                </c:pt>
                <c:pt idx="50">
                  <c:v>0.45414351851851853</c:v>
                </c:pt>
                <c:pt idx="51">
                  <c:v>0.45535879629629633</c:v>
                </c:pt>
                <c:pt idx="52">
                  <c:v>0.4569212962962963</c:v>
                </c:pt>
                <c:pt idx="53">
                  <c:v>0.45822916666666669</c:v>
                </c:pt>
                <c:pt idx="54">
                  <c:v>0.45944444444444449</c:v>
                </c:pt>
                <c:pt idx="55">
                  <c:v>0.46090277777777783</c:v>
                </c:pt>
                <c:pt idx="56">
                  <c:v>0.46232638888888888</c:v>
                </c:pt>
                <c:pt idx="57">
                  <c:v>0.4652662037037037</c:v>
                </c:pt>
                <c:pt idx="58">
                  <c:v>0.46660879629629631</c:v>
                </c:pt>
                <c:pt idx="59">
                  <c:v>0.46792824074074074</c:v>
                </c:pt>
                <c:pt idx="60">
                  <c:v>0.46917824074074077</c:v>
                </c:pt>
                <c:pt idx="61">
                  <c:v>0.47076388888888893</c:v>
                </c:pt>
                <c:pt idx="62">
                  <c:v>0.47216435185185185</c:v>
                </c:pt>
                <c:pt idx="63">
                  <c:v>0.47350694444444441</c:v>
                </c:pt>
                <c:pt idx="64">
                  <c:v>0.47616898148148151</c:v>
                </c:pt>
                <c:pt idx="65">
                  <c:v>0.47775462962962961</c:v>
                </c:pt>
                <c:pt idx="66">
                  <c:v>0.47915509259259265</c:v>
                </c:pt>
                <c:pt idx="67">
                  <c:v>0.54298611111111106</c:v>
                </c:pt>
                <c:pt idx="68">
                  <c:v>0.54442129629629632</c:v>
                </c:pt>
                <c:pt idx="69">
                  <c:v>0.54567129629629629</c:v>
                </c:pt>
                <c:pt idx="70">
                  <c:v>0.54712962962962963</c:v>
                </c:pt>
                <c:pt idx="71">
                  <c:v>0.54994212962962963</c:v>
                </c:pt>
                <c:pt idx="72">
                  <c:v>0.55130787037037032</c:v>
                </c:pt>
                <c:pt idx="73">
                  <c:v>0.5527199074074074</c:v>
                </c:pt>
                <c:pt idx="74">
                  <c:v>0.55406250000000001</c:v>
                </c:pt>
                <c:pt idx="75">
                  <c:v>0.55548611111111112</c:v>
                </c:pt>
                <c:pt idx="76">
                  <c:v>0.55688657407407405</c:v>
                </c:pt>
                <c:pt idx="77">
                  <c:v>0.55826388888888889</c:v>
                </c:pt>
                <c:pt idx="78">
                  <c:v>0.56105324074074081</c:v>
                </c:pt>
                <c:pt idx="79">
                  <c:v>0.56246527777777777</c:v>
                </c:pt>
                <c:pt idx="80">
                  <c:v>0.56366898148148148</c:v>
                </c:pt>
                <c:pt idx="81">
                  <c:v>0.56518518518518512</c:v>
                </c:pt>
                <c:pt idx="82">
                  <c:v>0.56662037037037039</c:v>
                </c:pt>
                <c:pt idx="83">
                  <c:v>0.5680439814814815</c:v>
                </c:pt>
                <c:pt idx="84">
                  <c:v>0.56938657407407411</c:v>
                </c:pt>
                <c:pt idx="85">
                  <c:v>0.57217592592592592</c:v>
                </c:pt>
                <c:pt idx="86">
                  <c:v>0.57353009259259258</c:v>
                </c:pt>
                <c:pt idx="87">
                  <c:v>0.57488425925925923</c:v>
                </c:pt>
                <c:pt idx="88">
                  <c:v>0.5763194444444445</c:v>
                </c:pt>
                <c:pt idx="89">
                  <c:v>0.57776620370370368</c:v>
                </c:pt>
                <c:pt idx="90">
                  <c:v>0.57913194444444438</c:v>
                </c:pt>
                <c:pt idx="91">
                  <c:v>0.58054398148148145</c:v>
                </c:pt>
                <c:pt idx="92">
                  <c:v>0.58328703703703699</c:v>
                </c:pt>
                <c:pt idx="93">
                  <c:v>0.58469907407407407</c:v>
                </c:pt>
                <c:pt idx="94">
                  <c:v>0.58601851851851849</c:v>
                </c:pt>
                <c:pt idx="95">
                  <c:v>0.58744212962962961</c:v>
                </c:pt>
                <c:pt idx="96">
                  <c:v>0.58887731481481487</c:v>
                </c:pt>
                <c:pt idx="97">
                  <c:v>0.59021990740740737</c:v>
                </c:pt>
                <c:pt idx="98">
                  <c:v>0.59159722222222222</c:v>
                </c:pt>
                <c:pt idx="99">
                  <c:v>0.59373842592592596</c:v>
                </c:pt>
              </c:numCache>
            </c:numRef>
          </c:cat>
          <c:val>
            <c:numRef>
              <c:f>TKGD_Page3!$U$60:$U$159</c:f>
              <c:numCache>
                <c:formatCode>General</c:formatCode>
                <c:ptCount val="100"/>
                <c:pt idx="0">
                  <c:v>63.06</c:v>
                </c:pt>
                <c:pt idx="1">
                  <c:v>63.06</c:v>
                </c:pt>
                <c:pt idx="2">
                  <c:v>62.94</c:v>
                </c:pt>
                <c:pt idx="3">
                  <c:v>62.95</c:v>
                </c:pt>
                <c:pt idx="4">
                  <c:v>63.01</c:v>
                </c:pt>
                <c:pt idx="5">
                  <c:v>63.01</c:v>
                </c:pt>
                <c:pt idx="6">
                  <c:v>63.01</c:v>
                </c:pt>
                <c:pt idx="7">
                  <c:v>62.98</c:v>
                </c:pt>
                <c:pt idx="8">
                  <c:v>62.93</c:v>
                </c:pt>
                <c:pt idx="9">
                  <c:v>62.92</c:v>
                </c:pt>
                <c:pt idx="10">
                  <c:v>62.91</c:v>
                </c:pt>
                <c:pt idx="11">
                  <c:v>62.92</c:v>
                </c:pt>
                <c:pt idx="12">
                  <c:v>62.94</c:v>
                </c:pt>
                <c:pt idx="13">
                  <c:v>63.04</c:v>
                </c:pt>
                <c:pt idx="14">
                  <c:v>63.03</c:v>
                </c:pt>
                <c:pt idx="15">
                  <c:v>63.02</c:v>
                </c:pt>
                <c:pt idx="16">
                  <c:v>62.99</c:v>
                </c:pt>
                <c:pt idx="17">
                  <c:v>62.98</c:v>
                </c:pt>
                <c:pt idx="18">
                  <c:v>63.06</c:v>
                </c:pt>
                <c:pt idx="19">
                  <c:v>63.07</c:v>
                </c:pt>
                <c:pt idx="20">
                  <c:v>63.09</c:v>
                </c:pt>
                <c:pt idx="21">
                  <c:v>63.1</c:v>
                </c:pt>
                <c:pt idx="22">
                  <c:v>63.02</c:v>
                </c:pt>
                <c:pt idx="23">
                  <c:v>63.02</c:v>
                </c:pt>
                <c:pt idx="24">
                  <c:v>63.04</c:v>
                </c:pt>
                <c:pt idx="25">
                  <c:v>63.02</c:v>
                </c:pt>
                <c:pt idx="26">
                  <c:v>63.02</c:v>
                </c:pt>
                <c:pt idx="27">
                  <c:v>63.01</c:v>
                </c:pt>
                <c:pt idx="28">
                  <c:v>63.01</c:v>
                </c:pt>
                <c:pt idx="29">
                  <c:v>63.03</c:v>
                </c:pt>
                <c:pt idx="30">
                  <c:v>62.96</c:v>
                </c:pt>
                <c:pt idx="31">
                  <c:v>62.95</c:v>
                </c:pt>
                <c:pt idx="32">
                  <c:v>62.95</c:v>
                </c:pt>
                <c:pt idx="33">
                  <c:v>62.97</c:v>
                </c:pt>
                <c:pt idx="34">
                  <c:v>62.91</c:v>
                </c:pt>
                <c:pt idx="35">
                  <c:v>62.9</c:v>
                </c:pt>
                <c:pt idx="36">
                  <c:v>62.91</c:v>
                </c:pt>
                <c:pt idx="37">
                  <c:v>62.93</c:v>
                </c:pt>
                <c:pt idx="38">
                  <c:v>63.01</c:v>
                </c:pt>
                <c:pt idx="39">
                  <c:v>62.95</c:v>
                </c:pt>
                <c:pt idx="40">
                  <c:v>62.96</c:v>
                </c:pt>
                <c:pt idx="41">
                  <c:v>62.97</c:v>
                </c:pt>
                <c:pt idx="42">
                  <c:v>62.97</c:v>
                </c:pt>
                <c:pt idx="43">
                  <c:v>62.96</c:v>
                </c:pt>
                <c:pt idx="44">
                  <c:v>62.97</c:v>
                </c:pt>
                <c:pt idx="45">
                  <c:v>62.96</c:v>
                </c:pt>
                <c:pt idx="46">
                  <c:v>62.96</c:v>
                </c:pt>
                <c:pt idx="47">
                  <c:v>62.96</c:v>
                </c:pt>
                <c:pt idx="48">
                  <c:v>62.97</c:v>
                </c:pt>
                <c:pt idx="49">
                  <c:v>62.96</c:v>
                </c:pt>
                <c:pt idx="50">
                  <c:v>63</c:v>
                </c:pt>
                <c:pt idx="51">
                  <c:v>63</c:v>
                </c:pt>
                <c:pt idx="52">
                  <c:v>62.97</c:v>
                </c:pt>
                <c:pt idx="53">
                  <c:v>62.95</c:v>
                </c:pt>
                <c:pt idx="54">
                  <c:v>62.93</c:v>
                </c:pt>
                <c:pt idx="55">
                  <c:v>62.92</c:v>
                </c:pt>
                <c:pt idx="56">
                  <c:v>62.98</c:v>
                </c:pt>
                <c:pt idx="57">
                  <c:v>63</c:v>
                </c:pt>
                <c:pt idx="58">
                  <c:v>63.06</c:v>
                </c:pt>
                <c:pt idx="59">
                  <c:v>63.02</c:v>
                </c:pt>
                <c:pt idx="60">
                  <c:v>63.08</c:v>
                </c:pt>
                <c:pt idx="61">
                  <c:v>63.11</c:v>
                </c:pt>
                <c:pt idx="62">
                  <c:v>63.04</c:v>
                </c:pt>
                <c:pt idx="63">
                  <c:v>63.09</c:v>
                </c:pt>
                <c:pt idx="64">
                  <c:v>63.09</c:v>
                </c:pt>
                <c:pt idx="65">
                  <c:v>63.16</c:v>
                </c:pt>
                <c:pt idx="66">
                  <c:v>63.12</c:v>
                </c:pt>
                <c:pt idx="67">
                  <c:v>62.99</c:v>
                </c:pt>
                <c:pt idx="68">
                  <c:v>63.02</c:v>
                </c:pt>
                <c:pt idx="69">
                  <c:v>63.03</c:v>
                </c:pt>
                <c:pt idx="70">
                  <c:v>63.01</c:v>
                </c:pt>
                <c:pt idx="71">
                  <c:v>63.02</c:v>
                </c:pt>
                <c:pt idx="72">
                  <c:v>63.02</c:v>
                </c:pt>
                <c:pt idx="73">
                  <c:v>62.99</c:v>
                </c:pt>
                <c:pt idx="74">
                  <c:v>63.01</c:v>
                </c:pt>
                <c:pt idx="75">
                  <c:v>63</c:v>
                </c:pt>
                <c:pt idx="76">
                  <c:v>63</c:v>
                </c:pt>
                <c:pt idx="77">
                  <c:v>63.07</c:v>
                </c:pt>
                <c:pt idx="78">
                  <c:v>63.08</c:v>
                </c:pt>
                <c:pt idx="79">
                  <c:v>63.03</c:v>
                </c:pt>
                <c:pt idx="80">
                  <c:v>63.08</c:v>
                </c:pt>
                <c:pt idx="81">
                  <c:v>63.07</c:v>
                </c:pt>
                <c:pt idx="82">
                  <c:v>63.12</c:v>
                </c:pt>
                <c:pt idx="83">
                  <c:v>63.13</c:v>
                </c:pt>
                <c:pt idx="84">
                  <c:v>63.12</c:v>
                </c:pt>
                <c:pt idx="85">
                  <c:v>63.07</c:v>
                </c:pt>
                <c:pt idx="86">
                  <c:v>63.02</c:v>
                </c:pt>
                <c:pt idx="87">
                  <c:v>63.09</c:v>
                </c:pt>
                <c:pt idx="88">
                  <c:v>62.99</c:v>
                </c:pt>
                <c:pt idx="89">
                  <c:v>63</c:v>
                </c:pt>
                <c:pt idx="90">
                  <c:v>62.89</c:v>
                </c:pt>
                <c:pt idx="91">
                  <c:v>62.94</c:v>
                </c:pt>
                <c:pt idx="92">
                  <c:v>62.87</c:v>
                </c:pt>
                <c:pt idx="93">
                  <c:v>62.9</c:v>
                </c:pt>
                <c:pt idx="94">
                  <c:v>62.95</c:v>
                </c:pt>
                <c:pt idx="95">
                  <c:v>62.89</c:v>
                </c:pt>
                <c:pt idx="96">
                  <c:v>62.91</c:v>
                </c:pt>
                <c:pt idx="97">
                  <c:v>62.93</c:v>
                </c:pt>
                <c:pt idx="98">
                  <c:v>62.93</c:v>
                </c:pt>
                <c:pt idx="99">
                  <c:v>63.07</c:v>
                </c:pt>
              </c:numCache>
            </c:numRef>
          </c:val>
        </c:ser>
        <c:ser>
          <c:idx val="2"/>
          <c:order val="2"/>
          <c:tx>
            <c:strRef>
              <c:f>TKGD_Page3!$Y$59</c:f>
              <c:strCache>
                <c:ptCount val="1"/>
                <c:pt idx="0">
                  <c:v>Giá tham chiếu</c:v>
                </c:pt>
              </c:strCache>
            </c:strRef>
          </c:tx>
          <c:spPr>
            <a:ln w="25400">
              <a:solidFill>
                <a:srgbClr val="FFC000"/>
              </a:solidFill>
              <a:prstDash val="sysDash"/>
            </a:ln>
          </c:spPr>
          <c:marker>
            <c:symbol val="none"/>
          </c:marker>
          <c:cat>
            <c:numRef>
              <c:f>TKGD_Page3!$T$60:$T$159</c:f>
              <c:numCache>
                <c:formatCode>h:mm:ss</c:formatCode>
                <c:ptCount val="100"/>
                <c:pt idx="0">
                  <c:v>0.37565972222222221</c:v>
                </c:pt>
                <c:pt idx="1">
                  <c:v>0.37631944444444443</c:v>
                </c:pt>
                <c:pt idx="2">
                  <c:v>0.37776620370370373</c:v>
                </c:pt>
                <c:pt idx="3">
                  <c:v>0.37908564814814816</c:v>
                </c:pt>
                <c:pt idx="4">
                  <c:v>0.38048611111111108</c:v>
                </c:pt>
                <c:pt idx="5">
                  <c:v>0.38184027777777779</c:v>
                </c:pt>
                <c:pt idx="6">
                  <c:v>0.38325231481481481</c:v>
                </c:pt>
                <c:pt idx="7">
                  <c:v>0.38468750000000002</c:v>
                </c:pt>
                <c:pt idx="8">
                  <c:v>0.38746527777777778</c:v>
                </c:pt>
                <c:pt idx="9">
                  <c:v>0.38885416666666667</c:v>
                </c:pt>
                <c:pt idx="10">
                  <c:v>0.39016203703703706</c:v>
                </c:pt>
                <c:pt idx="11">
                  <c:v>0.3916203703703704</c:v>
                </c:pt>
                <c:pt idx="12">
                  <c:v>0.39298611111111109</c:v>
                </c:pt>
                <c:pt idx="13">
                  <c:v>0.3944212962962963</c:v>
                </c:pt>
                <c:pt idx="14">
                  <c:v>0.39577546296296301</c:v>
                </c:pt>
                <c:pt idx="15">
                  <c:v>0.39850694444444446</c:v>
                </c:pt>
                <c:pt idx="16">
                  <c:v>0.39991898148148147</c:v>
                </c:pt>
                <c:pt idx="17">
                  <c:v>0.4013194444444444</c:v>
                </c:pt>
                <c:pt idx="18">
                  <c:v>0.40273148148148147</c:v>
                </c:pt>
                <c:pt idx="19">
                  <c:v>0.40410879629629631</c:v>
                </c:pt>
                <c:pt idx="20">
                  <c:v>0.4054976851851852</c:v>
                </c:pt>
                <c:pt idx="21">
                  <c:v>0.40674768518518517</c:v>
                </c:pt>
                <c:pt idx="22">
                  <c:v>0.40968749999999998</c:v>
                </c:pt>
                <c:pt idx="23">
                  <c:v>0.41107638888888887</c:v>
                </c:pt>
                <c:pt idx="24">
                  <c:v>0.41245370370370371</c:v>
                </c:pt>
                <c:pt idx="25">
                  <c:v>0.4138310185185185</c:v>
                </c:pt>
                <c:pt idx="26">
                  <c:v>0.41518518518518516</c:v>
                </c:pt>
                <c:pt idx="27">
                  <c:v>0.41651620370370374</c:v>
                </c:pt>
                <c:pt idx="28">
                  <c:v>0.41804398148148153</c:v>
                </c:pt>
                <c:pt idx="29">
                  <c:v>0.42068287037037039</c:v>
                </c:pt>
                <c:pt idx="30">
                  <c:v>0.42218749999999999</c:v>
                </c:pt>
                <c:pt idx="31">
                  <c:v>0.42357638888888888</c:v>
                </c:pt>
                <c:pt idx="32">
                  <c:v>0.42496527777777776</c:v>
                </c:pt>
                <c:pt idx="33">
                  <c:v>0.42635416666666665</c:v>
                </c:pt>
                <c:pt idx="34">
                  <c:v>0.42776620370370372</c:v>
                </c:pt>
                <c:pt idx="35">
                  <c:v>0.42908564814814815</c:v>
                </c:pt>
                <c:pt idx="36">
                  <c:v>0.43188657407407405</c:v>
                </c:pt>
                <c:pt idx="37">
                  <c:v>0.43329861111111106</c:v>
                </c:pt>
                <c:pt idx="38">
                  <c:v>0.43462962962962964</c:v>
                </c:pt>
                <c:pt idx="39">
                  <c:v>0.4359837962962963</c:v>
                </c:pt>
                <c:pt idx="40">
                  <c:v>0.43741898148148151</c:v>
                </c:pt>
                <c:pt idx="41">
                  <c:v>0.43880787037037039</c:v>
                </c:pt>
                <c:pt idx="42">
                  <c:v>0.44026620370370373</c:v>
                </c:pt>
                <c:pt idx="43">
                  <c:v>0.4430324074074074</c:v>
                </c:pt>
                <c:pt idx="44">
                  <c:v>0.44436342592592593</c:v>
                </c:pt>
                <c:pt idx="45">
                  <c:v>0.44574074074074077</c:v>
                </c:pt>
                <c:pt idx="46">
                  <c:v>0.44719907407407411</c:v>
                </c:pt>
                <c:pt idx="47">
                  <c:v>0.4485763888888889</c:v>
                </c:pt>
                <c:pt idx="48">
                  <c:v>0.44982638888888887</c:v>
                </c:pt>
                <c:pt idx="49">
                  <c:v>0.45134259259259263</c:v>
                </c:pt>
                <c:pt idx="50">
                  <c:v>0.45414351851851853</c:v>
                </c:pt>
                <c:pt idx="51">
                  <c:v>0.45535879629629633</c:v>
                </c:pt>
                <c:pt idx="52">
                  <c:v>0.4569212962962963</c:v>
                </c:pt>
                <c:pt idx="53">
                  <c:v>0.45822916666666669</c:v>
                </c:pt>
                <c:pt idx="54">
                  <c:v>0.45944444444444449</c:v>
                </c:pt>
                <c:pt idx="55">
                  <c:v>0.46090277777777783</c:v>
                </c:pt>
                <c:pt idx="56">
                  <c:v>0.46232638888888888</c:v>
                </c:pt>
                <c:pt idx="57">
                  <c:v>0.4652662037037037</c:v>
                </c:pt>
                <c:pt idx="58">
                  <c:v>0.46660879629629631</c:v>
                </c:pt>
                <c:pt idx="59">
                  <c:v>0.46792824074074074</c:v>
                </c:pt>
                <c:pt idx="60">
                  <c:v>0.46917824074074077</c:v>
                </c:pt>
                <c:pt idx="61">
                  <c:v>0.47076388888888893</c:v>
                </c:pt>
                <c:pt idx="62">
                  <c:v>0.47216435185185185</c:v>
                </c:pt>
                <c:pt idx="63">
                  <c:v>0.47350694444444441</c:v>
                </c:pt>
                <c:pt idx="64">
                  <c:v>0.47616898148148151</c:v>
                </c:pt>
                <c:pt idx="65">
                  <c:v>0.47775462962962961</c:v>
                </c:pt>
                <c:pt idx="66">
                  <c:v>0.47915509259259265</c:v>
                </c:pt>
                <c:pt idx="67">
                  <c:v>0.54298611111111106</c:v>
                </c:pt>
                <c:pt idx="68">
                  <c:v>0.54442129629629632</c:v>
                </c:pt>
                <c:pt idx="69">
                  <c:v>0.54567129629629629</c:v>
                </c:pt>
                <c:pt idx="70">
                  <c:v>0.54712962962962963</c:v>
                </c:pt>
                <c:pt idx="71">
                  <c:v>0.54994212962962963</c:v>
                </c:pt>
                <c:pt idx="72">
                  <c:v>0.55130787037037032</c:v>
                </c:pt>
                <c:pt idx="73">
                  <c:v>0.5527199074074074</c:v>
                </c:pt>
                <c:pt idx="74">
                  <c:v>0.55406250000000001</c:v>
                </c:pt>
                <c:pt idx="75">
                  <c:v>0.55548611111111112</c:v>
                </c:pt>
                <c:pt idx="76">
                  <c:v>0.55688657407407405</c:v>
                </c:pt>
                <c:pt idx="77">
                  <c:v>0.55826388888888889</c:v>
                </c:pt>
                <c:pt idx="78">
                  <c:v>0.56105324074074081</c:v>
                </c:pt>
                <c:pt idx="79">
                  <c:v>0.56246527777777777</c:v>
                </c:pt>
                <c:pt idx="80">
                  <c:v>0.56366898148148148</c:v>
                </c:pt>
                <c:pt idx="81">
                  <c:v>0.56518518518518512</c:v>
                </c:pt>
                <c:pt idx="82">
                  <c:v>0.56662037037037039</c:v>
                </c:pt>
                <c:pt idx="83">
                  <c:v>0.5680439814814815</c:v>
                </c:pt>
                <c:pt idx="84">
                  <c:v>0.56938657407407411</c:v>
                </c:pt>
                <c:pt idx="85">
                  <c:v>0.57217592592592592</c:v>
                </c:pt>
                <c:pt idx="86">
                  <c:v>0.57353009259259258</c:v>
                </c:pt>
                <c:pt idx="87">
                  <c:v>0.57488425925925923</c:v>
                </c:pt>
                <c:pt idx="88">
                  <c:v>0.5763194444444445</c:v>
                </c:pt>
                <c:pt idx="89">
                  <c:v>0.57776620370370368</c:v>
                </c:pt>
                <c:pt idx="90">
                  <c:v>0.57913194444444438</c:v>
                </c:pt>
                <c:pt idx="91">
                  <c:v>0.58054398148148145</c:v>
                </c:pt>
                <c:pt idx="92">
                  <c:v>0.58328703703703699</c:v>
                </c:pt>
                <c:pt idx="93">
                  <c:v>0.58469907407407407</c:v>
                </c:pt>
                <c:pt idx="94">
                  <c:v>0.58601851851851849</c:v>
                </c:pt>
                <c:pt idx="95">
                  <c:v>0.58744212962962961</c:v>
                </c:pt>
                <c:pt idx="96">
                  <c:v>0.58887731481481487</c:v>
                </c:pt>
                <c:pt idx="97">
                  <c:v>0.59021990740740737</c:v>
                </c:pt>
                <c:pt idx="98">
                  <c:v>0.59159722222222222</c:v>
                </c:pt>
                <c:pt idx="99">
                  <c:v>0.59373842592592596</c:v>
                </c:pt>
              </c:numCache>
            </c:numRef>
          </c:cat>
          <c:val>
            <c:numRef>
              <c:f>TKGD_Page3!$Y$60:$Y$159</c:f>
              <c:numCache>
                <c:formatCode>General</c:formatCode>
                <c:ptCount val="100"/>
                <c:pt idx="0">
                  <c:v>63.07</c:v>
                </c:pt>
                <c:pt idx="1">
                  <c:v>63.07</c:v>
                </c:pt>
                <c:pt idx="2">
                  <c:v>63.07</c:v>
                </c:pt>
                <c:pt idx="3">
                  <c:v>63.07</c:v>
                </c:pt>
                <c:pt idx="4">
                  <c:v>63.07</c:v>
                </c:pt>
                <c:pt idx="5">
                  <c:v>63.07</c:v>
                </c:pt>
                <c:pt idx="6">
                  <c:v>63.07</c:v>
                </c:pt>
                <c:pt idx="7">
                  <c:v>63.07</c:v>
                </c:pt>
                <c:pt idx="8">
                  <c:v>63.07</c:v>
                </c:pt>
                <c:pt idx="9">
                  <c:v>63.07</c:v>
                </c:pt>
                <c:pt idx="10">
                  <c:v>63.07</c:v>
                </c:pt>
                <c:pt idx="11">
                  <c:v>63.07</c:v>
                </c:pt>
                <c:pt idx="12">
                  <c:v>63.07</c:v>
                </c:pt>
                <c:pt idx="13">
                  <c:v>63.07</c:v>
                </c:pt>
                <c:pt idx="14">
                  <c:v>63.07</c:v>
                </c:pt>
                <c:pt idx="15">
                  <c:v>63.07</c:v>
                </c:pt>
                <c:pt idx="16">
                  <c:v>63.07</c:v>
                </c:pt>
                <c:pt idx="17">
                  <c:v>63.07</c:v>
                </c:pt>
                <c:pt idx="18">
                  <c:v>63.07</c:v>
                </c:pt>
                <c:pt idx="19">
                  <c:v>63.07</c:v>
                </c:pt>
                <c:pt idx="20">
                  <c:v>63.07</c:v>
                </c:pt>
                <c:pt idx="21">
                  <c:v>63.07</c:v>
                </c:pt>
                <c:pt idx="22">
                  <c:v>63.07</c:v>
                </c:pt>
                <c:pt idx="23">
                  <c:v>63.07</c:v>
                </c:pt>
                <c:pt idx="24">
                  <c:v>63.07</c:v>
                </c:pt>
                <c:pt idx="25">
                  <c:v>63.07</c:v>
                </c:pt>
                <c:pt idx="26">
                  <c:v>63.07</c:v>
                </c:pt>
                <c:pt idx="27">
                  <c:v>63.07</c:v>
                </c:pt>
                <c:pt idx="28">
                  <c:v>63.07</c:v>
                </c:pt>
                <c:pt idx="29">
                  <c:v>63.07</c:v>
                </c:pt>
                <c:pt idx="30">
                  <c:v>63.07</c:v>
                </c:pt>
                <c:pt idx="31">
                  <c:v>63.07</c:v>
                </c:pt>
                <c:pt idx="32">
                  <c:v>63.07</c:v>
                </c:pt>
                <c:pt idx="33">
                  <c:v>63.07</c:v>
                </c:pt>
                <c:pt idx="34">
                  <c:v>63.07</c:v>
                </c:pt>
                <c:pt idx="35">
                  <c:v>63.07</c:v>
                </c:pt>
                <c:pt idx="36">
                  <c:v>63.07</c:v>
                </c:pt>
                <c:pt idx="37">
                  <c:v>63.07</c:v>
                </c:pt>
                <c:pt idx="38">
                  <c:v>63.07</c:v>
                </c:pt>
                <c:pt idx="39">
                  <c:v>63.07</c:v>
                </c:pt>
                <c:pt idx="40">
                  <c:v>63.07</c:v>
                </c:pt>
                <c:pt idx="41">
                  <c:v>63.07</c:v>
                </c:pt>
                <c:pt idx="42">
                  <c:v>63.07</c:v>
                </c:pt>
                <c:pt idx="43">
                  <c:v>63.07</c:v>
                </c:pt>
                <c:pt idx="44">
                  <c:v>63.07</c:v>
                </c:pt>
                <c:pt idx="45">
                  <c:v>63.07</c:v>
                </c:pt>
                <c:pt idx="46">
                  <c:v>63.07</c:v>
                </c:pt>
                <c:pt idx="47">
                  <c:v>63.07</c:v>
                </c:pt>
                <c:pt idx="48">
                  <c:v>63.07</c:v>
                </c:pt>
                <c:pt idx="49">
                  <c:v>63.07</c:v>
                </c:pt>
                <c:pt idx="50">
                  <c:v>63.07</c:v>
                </c:pt>
                <c:pt idx="51">
                  <c:v>63.07</c:v>
                </c:pt>
                <c:pt idx="52">
                  <c:v>63.07</c:v>
                </c:pt>
                <c:pt idx="53">
                  <c:v>63.07</c:v>
                </c:pt>
                <c:pt idx="54">
                  <c:v>63.07</c:v>
                </c:pt>
                <c:pt idx="55">
                  <c:v>63.07</c:v>
                </c:pt>
                <c:pt idx="56">
                  <c:v>63.07</c:v>
                </c:pt>
                <c:pt idx="57">
                  <c:v>63.07</c:v>
                </c:pt>
                <c:pt idx="58">
                  <c:v>63.07</c:v>
                </c:pt>
                <c:pt idx="59">
                  <c:v>63.07</c:v>
                </c:pt>
                <c:pt idx="60">
                  <c:v>63.07</c:v>
                </c:pt>
                <c:pt idx="61">
                  <c:v>63.07</c:v>
                </c:pt>
                <c:pt idx="62">
                  <c:v>63.07</c:v>
                </c:pt>
                <c:pt idx="63">
                  <c:v>63.07</c:v>
                </c:pt>
                <c:pt idx="64">
                  <c:v>63.07</c:v>
                </c:pt>
                <c:pt idx="65">
                  <c:v>63.07</c:v>
                </c:pt>
                <c:pt idx="66">
                  <c:v>63.07</c:v>
                </c:pt>
                <c:pt idx="67">
                  <c:v>63.07</c:v>
                </c:pt>
                <c:pt idx="68">
                  <c:v>63.07</c:v>
                </c:pt>
                <c:pt idx="69">
                  <c:v>63.07</c:v>
                </c:pt>
                <c:pt idx="70">
                  <c:v>63.07</c:v>
                </c:pt>
                <c:pt idx="71">
                  <c:v>63.07</c:v>
                </c:pt>
                <c:pt idx="72">
                  <c:v>63.07</c:v>
                </c:pt>
                <c:pt idx="73">
                  <c:v>63.07</c:v>
                </c:pt>
                <c:pt idx="74">
                  <c:v>63.07</c:v>
                </c:pt>
                <c:pt idx="75">
                  <c:v>63.07</c:v>
                </c:pt>
                <c:pt idx="76">
                  <c:v>63.07</c:v>
                </c:pt>
                <c:pt idx="77">
                  <c:v>63.07</c:v>
                </c:pt>
                <c:pt idx="78">
                  <c:v>63.07</c:v>
                </c:pt>
                <c:pt idx="79">
                  <c:v>63.07</c:v>
                </c:pt>
                <c:pt idx="80">
                  <c:v>63.07</c:v>
                </c:pt>
                <c:pt idx="81">
                  <c:v>63.07</c:v>
                </c:pt>
                <c:pt idx="82">
                  <c:v>63.07</c:v>
                </c:pt>
                <c:pt idx="83">
                  <c:v>63.07</c:v>
                </c:pt>
                <c:pt idx="84">
                  <c:v>63.07</c:v>
                </c:pt>
                <c:pt idx="85">
                  <c:v>63.07</c:v>
                </c:pt>
                <c:pt idx="86">
                  <c:v>63.07</c:v>
                </c:pt>
                <c:pt idx="87">
                  <c:v>63.07</c:v>
                </c:pt>
                <c:pt idx="88">
                  <c:v>63.07</c:v>
                </c:pt>
                <c:pt idx="89">
                  <c:v>63.07</c:v>
                </c:pt>
                <c:pt idx="90">
                  <c:v>63.07</c:v>
                </c:pt>
                <c:pt idx="91">
                  <c:v>63.07</c:v>
                </c:pt>
                <c:pt idx="92">
                  <c:v>63.07</c:v>
                </c:pt>
                <c:pt idx="93">
                  <c:v>63.07</c:v>
                </c:pt>
                <c:pt idx="94">
                  <c:v>63.07</c:v>
                </c:pt>
                <c:pt idx="95">
                  <c:v>63.07</c:v>
                </c:pt>
                <c:pt idx="96">
                  <c:v>63.07</c:v>
                </c:pt>
                <c:pt idx="97">
                  <c:v>63.07</c:v>
                </c:pt>
                <c:pt idx="98">
                  <c:v>63.07</c:v>
                </c:pt>
                <c:pt idx="99">
                  <c:v>63.07</c:v>
                </c:pt>
              </c:numCache>
            </c:numRef>
          </c:val>
        </c:ser>
        <c:marker val="1"/>
        <c:axId val="87139840"/>
        <c:axId val="87141376"/>
      </c:lineChart>
      <c:catAx>
        <c:axId val="87139840"/>
        <c:scaling>
          <c:orientation val="minMax"/>
        </c:scaling>
        <c:axPos val="b"/>
        <c:numFmt formatCode="h:mm;@" sourceLinked="0"/>
        <c:tickLblPos val="nextTo"/>
        <c:txPr>
          <a:bodyPr/>
          <a:lstStyle/>
          <a:p>
            <a:pPr>
              <a:defRPr b="1"/>
            </a:pPr>
            <a:endParaRPr lang="en-US"/>
          </a:p>
        </c:txPr>
        <c:crossAx val="87141376"/>
        <c:crosses val="autoZero"/>
        <c:auto val="1"/>
        <c:lblAlgn val="ctr"/>
        <c:lblOffset val="100"/>
      </c:catAx>
      <c:valAx>
        <c:axId val="87141376"/>
        <c:scaling>
          <c:orientation val="minMax"/>
        </c:scaling>
        <c:axPos val="l"/>
        <c:majorGridlines>
          <c:spPr>
            <a:ln w="3175">
              <a:solidFill>
                <a:schemeClr val="bg1">
                  <a:lumMod val="85000"/>
                </a:schemeClr>
              </a:solidFill>
              <a:prstDash val="dash"/>
            </a:ln>
          </c:spPr>
        </c:majorGridlines>
        <c:numFmt formatCode="#,##0.0" sourceLinked="0"/>
        <c:tickLblPos val="nextTo"/>
        <c:crossAx val="87139840"/>
        <c:crosses val="autoZero"/>
        <c:crossBetween val="between"/>
      </c:valAx>
      <c:valAx>
        <c:axId val="87159552"/>
        <c:scaling>
          <c:orientation val="minMax"/>
        </c:scaling>
        <c:axPos val="r"/>
        <c:numFmt formatCode="#,##0.0" sourceLinked="0"/>
        <c:tickLblPos val="nextTo"/>
        <c:crossAx val="87161472"/>
        <c:crosses val="max"/>
        <c:crossBetween val="between"/>
        <c:dispUnits>
          <c:builtInUnit val="millions"/>
          <c:dispUnitsLbl>
            <c:tx>
              <c:rich>
                <a:bodyPr/>
                <a:lstStyle/>
                <a:p>
                  <a:pPr>
                    <a:defRPr/>
                  </a:pPr>
                  <a:r>
                    <a:rPr lang="en-US"/>
                    <a:t>Triệu</a:t>
                  </a:r>
                  <a:r>
                    <a:rPr lang="en-US" baseline="0"/>
                    <a:t> CP</a:t>
                  </a:r>
                  <a:endParaRPr lang="en-US"/>
                </a:p>
              </c:rich>
            </c:tx>
          </c:dispUnitsLbl>
        </c:dispUnits>
      </c:valAx>
      <c:catAx>
        <c:axId val="87161472"/>
        <c:scaling>
          <c:orientation val="minMax"/>
        </c:scaling>
        <c:delete val="1"/>
        <c:axPos val="b"/>
        <c:numFmt formatCode="h:mm:ss" sourceLinked="1"/>
        <c:tickLblPos val="none"/>
        <c:crossAx val="87159552"/>
        <c:crosses val="autoZero"/>
        <c:auto val="1"/>
        <c:lblAlgn val="ctr"/>
        <c:lblOffset val="100"/>
      </c:catAx>
    </c:plotArea>
    <c:legend>
      <c:legendPos val="b"/>
    </c:legend>
    <c:plotVisOnly val="1"/>
    <c:dispBlanksAs val="gap"/>
  </c:chart>
  <c:spPr>
    <a:ln>
      <a:noFill/>
    </a:ln>
  </c:spPr>
  <c:txPr>
    <a:bodyPr/>
    <a:lstStyle/>
    <a:p>
      <a:pPr>
        <a:defRPr sz="700"/>
      </a:pPr>
      <a:endParaRPr lang="en-US"/>
    </a:p>
  </c:txPr>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image" Target="../media/image1.png"/><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xdr:colOff>
      <xdr:row>24</xdr:row>
      <xdr:rowOff>19051</xdr:rowOff>
    </xdr:from>
    <xdr:to>
      <xdr:col>7</xdr:col>
      <xdr:colOff>0</xdr:colOff>
      <xdr:row>34</xdr:row>
      <xdr:rowOff>123825</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19052</xdr:colOff>
      <xdr:row>0</xdr:row>
      <xdr:rowOff>28575</xdr:rowOff>
    </xdr:from>
    <xdr:to>
      <xdr:col>14</xdr:col>
      <xdr:colOff>401515</xdr:colOff>
      <xdr:row>4</xdr:row>
      <xdr:rowOff>38100</xdr:rowOff>
    </xdr:to>
    <xdr:pic>
      <xdr:nvPicPr>
        <xdr:cNvPr id="5" name="Picture 5"/>
        <xdr:cNvPicPr>
          <a:picLocks noChangeAspect="1" noChangeArrowheads="1"/>
        </xdr:cNvPicPr>
      </xdr:nvPicPr>
      <xdr:blipFill>
        <a:blip xmlns:r="http://schemas.openxmlformats.org/officeDocument/2006/relationships" r:embed="rId2" cstate="print"/>
        <a:srcRect/>
        <a:stretch>
          <a:fillRect/>
        </a:stretch>
      </xdr:blipFill>
      <xdr:spPr bwMode="auto">
        <a:xfrm>
          <a:off x="19052" y="28575"/>
          <a:ext cx="6362698" cy="571500"/>
        </a:xfrm>
        <a:prstGeom prst="rect">
          <a:avLst/>
        </a:prstGeom>
        <a:noFill/>
      </xdr:spPr>
    </xdr:pic>
    <xdr:clientData/>
  </xdr:twoCellAnchor>
  <xdr:twoCellAnchor>
    <xdr:from>
      <xdr:col>7</xdr:col>
      <xdr:colOff>33705</xdr:colOff>
      <xdr:row>9</xdr:row>
      <xdr:rowOff>65209</xdr:rowOff>
    </xdr:from>
    <xdr:to>
      <xdr:col>14</xdr:col>
      <xdr:colOff>557579</xdr:colOff>
      <xdr:row>64</xdr:row>
      <xdr:rowOff>117231</xdr:rowOff>
    </xdr:to>
    <xdr:sp macro="" textlink="">
      <xdr:nvSpPr>
        <xdr:cNvPr id="6" name="TextBox 5"/>
        <xdr:cNvSpPr txBox="1"/>
      </xdr:nvSpPr>
      <xdr:spPr>
        <a:xfrm>
          <a:off x="3111013" y="1442671"/>
          <a:ext cx="3447316" cy="87710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a:lnSpc>
              <a:spcPct val="100000"/>
            </a:lnSpc>
            <a:spcBef>
              <a:spcPts val="300"/>
            </a:spcBef>
            <a:spcAft>
              <a:spcPts val="300"/>
            </a:spcAft>
          </a:pPr>
          <a:r>
            <a:rPr lang="en-US" sz="900" b="1" i="1">
              <a:solidFill>
                <a:schemeClr val="dk1"/>
              </a:solidFill>
              <a:latin typeface="Arial" pitchFamily="34" charset="0"/>
              <a:ea typeface="+mn-ea"/>
              <a:cs typeface="Arial" pitchFamily="34" charset="0"/>
            </a:rPr>
            <a:t>Nhận định: </a:t>
          </a:r>
          <a:r>
            <a:rPr lang="en-US" sz="900" i="1">
              <a:solidFill>
                <a:schemeClr val="dk1"/>
              </a:solidFill>
              <a:latin typeface="Arial" pitchFamily="34" charset="0"/>
              <a:ea typeface="+mn-ea"/>
              <a:cs typeface="Arial" pitchFamily="34" charset="0"/>
            </a:rPr>
            <a:t>Chỉ số VN-Index tiếp tục chịu tác động từ xu hướng bán ra cuối phiên của khối ngoại, đóng cửa giảm điểm nhẹ. Chỉ số HNX-Index duy trì xu hướng biến động hẹp với thanh khoản thấp, dòng tiền vào khá hạn chế. Điểm tích cực là nhóm cổ phiếu kỳ vọng KQKD khả quan trong Q2 tiếp tục là điểm sáng thu hút dòng tiền. </a:t>
          </a:r>
        </a:p>
        <a:p>
          <a:pPr marL="0" indent="0" algn="just">
            <a:lnSpc>
              <a:spcPct val="100000"/>
            </a:lnSpc>
            <a:spcBef>
              <a:spcPts val="300"/>
            </a:spcBef>
            <a:spcAft>
              <a:spcPts val="300"/>
            </a:spcAft>
          </a:pPr>
          <a:r>
            <a:rPr lang="en-US" sz="900" i="1">
              <a:solidFill>
                <a:schemeClr val="dk1"/>
              </a:solidFill>
              <a:latin typeface="Arial" pitchFamily="34" charset="0"/>
              <a:ea typeface="+mn-ea"/>
              <a:cs typeface="Arial" pitchFamily="34" charset="0"/>
            </a:rPr>
            <a:t>Thị trường dao động hẹp với thanh khoản thấp chưa cho tín hiệu mới về kỹ thuật. Chỉ số VN-Index đang gặp vùng cản khá mạnh 490-497 điểm, khi đường trung bình trung hạn MA50 đang dần hội tụ với đường cản xu hướng. Chỉ số HNX-Index cũng đang dao động hẹp quanh mốc hỗ trợ của đường trung bình dài hạn MA50 với thanh khoản thấp, chỉ báo động lực thị trường RSI vẫn ở mức cân bằng. Do vậy chúng tôi chưa thay đổi quan điểm về xu hướng giảm của thị trường</a:t>
          </a:r>
          <a:r>
            <a:rPr lang="en-US" sz="900" i="1" baseline="0">
              <a:solidFill>
                <a:schemeClr val="dk1"/>
              </a:solidFill>
              <a:latin typeface="Arial" pitchFamily="34" charset="0"/>
              <a:ea typeface="+mn-ea"/>
              <a:cs typeface="Arial" pitchFamily="34" charset="0"/>
            </a:rPr>
            <a:t> và khuyến nghị nhà đầu tư nên giữ tỷ trọng cổ phiếu thấp trong danh mục</a:t>
          </a:r>
          <a:r>
            <a:rPr lang="en-US" sz="900" i="1">
              <a:solidFill>
                <a:schemeClr val="dk1"/>
              </a:solidFill>
              <a:latin typeface="Arial" pitchFamily="34" charset="0"/>
              <a:ea typeface="+mn-ea"/>
              <a:cs typeface="Arial" pitchFamily="34" charset="0"/>
            </a:rPr>
            <a:t> mặc</a:t>
          </a:r>
          <a:r>
            <a:rPr lang="en-US" sz="900" i="1" baseline="0">
              <a:solidFill>
                <a:schemeClr val="dk1"/>
              </a:solidFill>
              <a:latin typeface="Arial" pitchFamily="34" charset="0"/>
              <a:ea typeface="+mn-ea"/>
              <a:cs typeface="Arial" pitchFamily="34" charset="0"/>
            </a:rPr>
            <a:t> dù </a:t>
          </a:r>
          <a:r>
            <a:rPr lang="en-US" sz="900" i="1">
              <a:solidFill>
                <a:schemeClr val="dk1"/>
              </a:solidFill>
              <a:latin typeface="Arial" pitchFamily="34" charset="0"/>
              <a:ea typeface="+mn-ea"/>
              <a:cs typeface="Arial" pitchFamily="34" charset="0"/>
            </a:rPr>
            <a:t>duy trì nhận định về diễn biến tích cực hơn thị trường chung của một</a:t>
          </a:r>
          <a:r>
            <a:rPr lang="en-US" sz="900" i="1" baseline="0">
              <a:solidFill>
                <a:schemeClr val="dk1"/>
              </a:solidFill>
              <a:latin typeface="Arial" pitchFamily="34" charset="0"/>
              <a:ea typeface="+mn-ea"/>
              <a:cs typeface="Arial" pitchFamily="34" charset="0"/>
            </a:rPr>
            <a:t> số </a:t>
          </a:r>
          <a:r>
            <a:rPr lang="en-US" sz="900" i="1">
              <a:solidFill>
                <a:schemeClr val="dk1"/>
              </a:solidFill>
              <a:latin typeface="Arial" pitchFamily="34" charset="0"/>
              <a:ea typeface="+mn-ea"/>
              <a:cs typeface="Arial" pitchFamily="34" charset="0"/>
            </a:rPr>
            <a:t>cổ phiếu cơ bản tốt, kỳ vọng KQKD Q2 khả quan thuộc các</a:t>
          </a:r>
          <a:r>
            <a:rPr lang="en-US" sz="900" i="1" baseline="0">
              <a:solidFill>
                <a:schemeClr val="dk1"/>
              </a:solidFill>
              <a:latin typeface="Arial" pitchFamily="34" charset="0"/>
              <a:ea typeface="+mn-ea"/>
              <a:cs typeface="Arial" pitchFamily="34" charset="0"/>
            </a:rPr>
            <a:t> </a:t>
          </a:r>
          <a:r>
            <a:rPr lang="en-US" sz="900" i="1">
              <a:solidFill>
                <a:schemeClr val="dk1"/>
              </a:solidFill>
              <a:latin typeface="Arial" pitchFamily="34" charset="0"/>
              <a:ea typeface="+mn-ea"/>
              <a:cs typeface="Arial" pitchFamily="34" charset="0"/>
            </a:rPr>
            <a:t>nhóm ngành như săm lốp, dầu khí, điện, phân bón.</a:t>
          </a:r>
        </a:p>
        <a:p>
          <a:pPr marL="0" indent="0" algn="just">
            <a:lnSpc>
              <a:spcPct val="100000"/>
            </a:lnSpc>
            <a:spcBef>
              <a:spcPts val="300"/>
            </a:spcBef>
            <a:spcAft>
              <a:spcPts val="300"/>
            </a:spcAft>
          </a:pPr>
          <a:r>
            <a:rPr lang="en-US" sz="900" i="0">
              <a:solidFill>
                <a:schemeClr val="dk1"/>
              </a:solidFill>
              <a:latin typeface="Arial" pitchFamily="34" charset="0"/>
              <a:ea typeface="+mn-ea"/>
              <a:cs typeface="Arial" pitchFamily="34" charset="0"/>
            </a:rPr>
            <a:t>- </a:t>
          </a:r>
          <a:r>
            <a:rPr lang="vi-VN" sz="900" i="0">
              <a:solidFill>
                <a:schemeClr val="dk1"/>
              </a:solidFill>
              <a:latin typeface="Arial" pitchFamily="34" charset="0"/>
              <a:ea typeface="+mn-ea"/>
              <a:cs typeface="Arial" pitchFamily="34" charset="0"/>
            </a:rPr>
            <a:t>VN-Index </a:t>
          </a:r>
          <a:r>
            <a:rPr lang="en-US" sz="900" i="0">
              <a:solidFill>
                <a:schemeClr val="dk1"/>
              </a:solidFill>
              <a:latin typeface="Arial" pitchFamily="34" charset="0"/>
              <a:ea typeface="+mn-ea"/>
              <a:cs typeface="Arial" pitchFamily="34" charset="0"/>
            </a:rPr>
            <a:t>giảm</a:t>
          </a:r>
          <a:r>
            <a:rPr lang="en-US" sz="900" i="0" baseline="0">
              <a:solidFill>
                <a:schemeClr val="dk1"/>
              </a:solidFill>
              <a:latin typeface="Arial" pitchFamily="34" charset="0"/>
              <a:ea typeface="+mn-ea"/>
              <a:cs typeface="Arial" pitchFamily="34" charset="0"/>
            </a:rPr>
            <a:t> nhẹ 0.03% về cuối phiên trước áp lực cung từ NĐTNN, </a:t>
          </a:r>
          <a:r>
            <a:rPr lang="en-US" sz="900" i="0">
              <a:solidFill>
                <a:schemeClr val="dk1"/>
              </a:solidFill>
              <a:latin typeface="Arial" pitchFamily="34" charset="0"/>
              <a:ea typeface="+mn-ea"/>
              <a:cs typeface="Arial" pitchFamily="34" charset="0"/>
            </a:rPr>
            <a:t>dù hầu hết thời gian thị trường tăng điểm. </a:t>
          </a:r>
        </a:p>
        <a:p>
          <a:pPr marL="0" indent="0" algn="just">
            <a:lnSpc>
              <a:spcPct val="100000"/>
            </a:lnSpc>
            <a:spcBef>
              <a:spcPts val="300"/>
            </a:spcBef>
            <a:spcAft>
              <a:spcPts val="300"/>
            </a:spcAft>
          </a:pPr>
          <a:r>
            <a:rPr lang="en-US" sz="900" i="0">
              <a:solidFill>
                <a:schemeClr val="dk1"/>
              </a:solidFill>
              <a:latin typeface="Arial" pitchFamily="34" charset="0"/>
              <a:ea typeface="+mn-ea"/>
              <a:cs typeface="Arial" pitchFamily="34" charset="0"/>
            </a:rPr>
            <a:t>- </a:t>
          </a:r>
          <a:r>
            <a:rPr lang="vi-VN" sz="900" i="0">
              <a:solidFill>
                <a:schemeClr val="dk1"/>
              </a:solidFill>
              <a:latin typeface="Arial" pitchFamily="34" charset="0"/>
              <a:ea typeface="+mn-ea"/>
              <a:cs typeface="Arial" pitchFamily="34" charset="0"/>
            </a:rPr>
            <a:t>HNX-Index</a:t>
          </a:r>
          <a:r>
            <a:rPr lang="en-US" sz="900" i="0">
              <a:solidFill>
                <a:schemeClr val="dk1"/>
              </a:solidFill>
              <a:latin typeface="Arial" pitchFamily="34" charset="0"/>
              <a:ea typeface="+mn-ea"/>
              <a:cs typeface="Arial" pitchFamily="34" charset="0"/>
            </a:rPr>
            <a:t> không có biến động đáng kể nào trong phiên giao dịch hôm nay và đóng cửa ở mức tham chiếu 63.07 điểm. </a:t>
          </a:r>
        </a:p>
        <a:p>
          <a:pPr marL="0" indent="0" algn="just">
            <a:lnSpc>
              <a:spcPct val="100000"/>
            </a:lnSpc>
            <a:spcBef>
              <a:spcPts val="300"/>
            </a:spcBef>
            <a:spcAft>
              <a:spcPts val="300"/>
            </a:spcAft>
          </a:pPr>
          <a:r>
            <a:rPr lang="en-US" sz="900" i="0">
              <a:solidFill>
                <a:schemeClr val="dk1"/>
              </a:solidFill>
              <a:latin typeface="Arial" pitchFamily="34" charset="0"/>
              <a:ea typeface="+mn-ea"/>
              <a:cs typeface="Arial" pitchFamily="34" charset="0"/>
            </a:rPr>
            <a:t>- NHNN vừa yêu cầu các NHTM tạm ngưng dịch vụ giữ hộ vàng cho người dân, chờ hướng dẫn cụ thể. Động thái này xuất phát từ lo ngại về việc có khả năng một số TCTD đẩy mạnh dịch vụ giữ hộ vàng, lách quy định cấm ngân hàng huy động và cho vay vàng. NHNN đang tiến hành soạn thảo Thông tư quy định về điều kiện và quy trình cho phép NHTM cung cấp dịch vụ gữ hộ vàng, dự kiến hoàn thành vào giữa Tháng 8. Chưa có thống kê đầy đủ về lượng vàng Ngân hàng thực hiện giữ hộ người dân, cũng như thông tin về việc Ngân hàng tận dụng động thái này để lách luật. Tuy nhiên, nhu cầu mua vàng tiếp tục ở mức cao sau thời điểm Ngân hàng hoàn</a:t>
          </a:r>
          <a:r>
            <a:rPr lang="en-US" sz="900" i="0" baseline="0">
              <a:solidFill>
                <a:schemeClr val="dk1"/>
              </a:solidFill>
              <a:latin typeface="Arial" pitchFamily="34" charset="0"/>
              <a:ea typeface="+mn-ea"/>
              <a:cs typeface="Arial" pitchFamily="34" charset="0"/>
            </a:rPr>
            <a:t> thành </a:t>
          </a:r>
          <a:r>
            <a:rPr lang="en-US" sz="900" i="0">
              <a:solidFill>
                <a:schemeClr val="dk1"/>
              </a:solidFill>
              <a:latin typeface="Arial" pitchFamily="34" charset="0"/>
              <a:ea typeface="+mn-ea"/>
              <a:cs typeface="Arial" pitchFamily="34" charset="0"/>
            </a:rPr>
            <a:t>tất toán trạng thái vàng, dù nhu cầu thực tế của người dân không nhiều, khiến sự minh bạch trong cân đối trạng thái vàng của các Ngân hàng đang được đặt ra. Ngày mai 5/7 NHNN sẽ tiếp tục đấu thầu 40,000 lượng vàng, nhằm</a:t>
          </a:r>
          <a:r>
            <a:rPr lang="en-US" sz="900" i="0" baseline="0">
              <a:solidFill>
                <a:schemeClr val="dk1"/>
              </a:solidFill>
              <a:latin typeface="Arial" pitchFamily="34" charset="0"/>
              <a:ea typeface="+mn-ea"/>
              <a:cs typeface="Arial" pitchFamily="34" charset="0"/>
            </a:rPr>
            <a:t> đáp </a:t>
          </a:r>
          <a:r>
            <a:rPr lang="en-US" sz="900" i="0">
              <a:solidFill>
                <a:schemeClr val="dk1"/>
              </a:solidFill>
              <a:latin typeface="Arial" pitchFamily="34" charset="0"/>
              <a:ea typeface="+mn-ea"/>
              <a:cs typeface="Arial" pitchFamily="34" charset="0"/>
            </a:rPr>
            <a:t>ứng nhu cầu trong nước. </a:t>
          </a:r>
        </a:p>
        <a:p>
          <a:pPr marL="0" indent="0" algn="just">
            <a:lnSpc>
              <a:spcPct val="100000"/>
            </a:lnSpc>
            <a:spcBef>
              <a:spcPts val="300"/>
            </a:spcBef>
            <a:spcAft>
              <a:spcPts val="300"/>
            </a:spcAft>
          </a:pPr>
          <a:r>
            <a:rPr lang="en-US" sz="900" i="0">
              <a:solidFill>
                <a:schemeClr val="dk1"/>
              </a:solidFill>
              <a:latin typeface="Arial" pitchFamily="34" charset="0"/>
              <a:ea typeface="+mn-ea"/>
              <a:cs typeface="Arial" pitchFamily="34" charset="0"/>
            </a:rPr>
            <a:t>- Hôm nay tỷ giá VND/USD trên thị trường tự do tiếp tục tăng lên 26,000 VND = 1 USD, các Ngân hàng đã tăng giá bán USD lên kịch trần biên độ, ở mức 21,246 VND. Chênh lệch giá vàng trong nước và thế giới tiếp tục ở mức cao là nguyên nhân không nhỏ làm gia tăng nhu cầu ngoại tệ. Mặt khác, không loại trừ khả năng động thái bán ròng của NĐTNN ở TTCK trong nước thời gian qua cũng làm tăng nhu cầu chuyển đổi tiền VND sang USD, thực hiện mục tiêu rút vốn. Trong tháng 6, NĐTNN đã bán ròng 1,771 tỷ đồng cổ phiếu tại sàn HOSE; 5,827 tỷ đồng trái phiếu chính phủ, tương đương 361 triệu USD. Nhu cầu nhập khẩu thường tăng vào thời điểm cuối năm và kỳ vọng đồng VND tiếp tục mất giá cũng là nguyên nhân gây sức ép lên tỷ</a:t>
          </a:r>
          <a:r>
            <a:rPr lang="en-US" sz="900" i="0" baseline="0">
              <a:solidFill>
                <a:schemeClr val="dk1"/>
              </a:solidFill>
              <a:latin typeface="Arial" pitchFamily="34" charset="0"/>
              <a:ea typeface="+mn-ea"/>
              <a:cs typeface="Arial" pitchFamily="34" charset="0"/>
            </a:rPr>
            <a:t> giá,</a:t>
          </a:r>
          <a:r>
            <a:rPr lang="en-US" sz="900" i="0">
              <a:solidFill>
                <a:schemeClr val="dk1"/>
              </a:solidFill>
              <a:latin typeface="Arial" pitchFamily="34" charset="0"/>
              <a:ea typeface="+mn-ea"/>
              <a:cs typeface="Arial" pitchFamily="34" charset="0"/>
            </a:rPr>
            <a:t> khi mục tiêu điều hành tỷ giá năm 2013 của NHNN là khoảng 2-3%. </a:t>
          </a:r>
        </a:p>
        <a:p>
          <a:pPr marL="0" indent="0" algn="just">
            <a:lnSpc>
              <a:spcPct val="100000"/>
            </a:lnSpc>
            <a:spcBef>
              <a:spcPts val="300"/>
            </a:spcBef>
            <a:spcAft>
              <a:spcPts val="300"/>
            </a:spcAft>
          </a:pPr>
          <a:r>
            <a:rPr lang="en-US" sz="900" i="0">
              <a:solidFill>
                <a:schemeClr val="dk1"/>
              </a:solidFill>
              <a:latin typeface="Arial" pitchFamily="34" charset="0"/>
              <a:ea typeface="+mn-ea"/>
              <a:cs typeface="Arial" pitchFamily="34" charset="0"/>
            </a:rPr>
            <a:t>- Theo thông tin từ VnEconomy, đến cuối tháng 6, tăng trưởng tín dụng đạt 4,5%. VnEconomy không trích nguồn của tuyên bố trên, nhưng với mức tăng này, dòng tín dụng đã có bước cải thiện đáng kể từ mức tăng 3.31% tính đến ngày 20/6. Tín dụng bằng VND tiếp tục tăng mạnh với 7.55%, bằng ngoại tệ giảm gần 9.4% so với cuối 2012. Chênh lệch lãi suất vay vốn giữa đồng VND và ngoại tệ giảm mạnh, trong khi áp lực tỷ giá có xu hướng gia tăng là nguyên nhân khiến tín dụng ngoại tệ giảm sức hấp dẫn. Tín dụng cải thiện là thông tin tích cực trong bối cảnh thanh khoản toàn hệ thống Ngân hàng dư thừa do doanh nghiệp giảm đầu tư mở rộng sản xuất. </a:t>
          </a:r>
        </a:p>
      </xdr:txBody>
    </xdr:sp>
    <xdr:clientData/>
  </xdr:twoCellAnchor>
  <xdr:twoCellAnchor>
    <xdr:from>
      <xdr:col>1</xdr:col>
      <xdr:colOff>0</xdr:colOff>
      <xdr:row>36</xdr:row>
      <xdr:rowOff>9525</xdr:rowOff>
    </xdr:from>
    <xdr:to>
      <xdr:col>6</xdr:col>
      <xdr:colOff>504824</xdr:colOff>
      <xdr:row>46</xdr:row>
      <xdr:rowOff>57150</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0</xdr:colOff>
      <xdr:row>7</xdr:row>
      <xdr:rowOff>0</xdr:rowOff>
    </xdr:from>
    <xdr:to>
      <xdr:col>14</xdr:col>
      <xdr:colOff>540852</xdr:colOff>
      <xdr:row>9</xdr:row>
      <xdr:rowOff>104775</xdr:rowOff>
    </xdr:to>
    <xdr:sp macro="" textlink="">
      <xdr:nvSpPr>
        <xdr:cNvPr id="8" name="TextBox 7"/>
        <xdr:cNvSpPr txBox="1"/>
      </xdr:nvSpPr>
      <xdr:spPr>
        <a:xfrm>
          <a:off x="3076575" y="1076325"/>
          <a:ext cx="3379302" cy="352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just" defTabSz="914400" eaLnBrk="1" fontAlgn="auto" latinLnBrk="0" hangingPunct="1">
            <a:lnSpc>
              <a:spcPct val="130000"/>
            </a:lnSpc>
            <a:spcBef>
              <a:spcPts val="600"/>
            </a:spcBef>
            <a:spcAft>
              <a:spcPts val="600"/>
            </a:spcAft>
            <a:buClrTx/>
            <a:buSzTx/>
            <a:buFontTx/>
            <a:buNone/>
            <a:tabLst/>
            <a:defRPr/>
          </a:pPr>
          <a:r>
            <a:rPr lang="en-US" sz="1200" b="1" cap="all" spc="-10" baseline="0">
              <a:solidFill>
                <a:srgbClr val="F5821F"/>
              </a:solidFill>
              <a:latin typeface="Arial" pitchFamily="34" charset="0"/>
              <a:ea typeface="+mn-ea"/>
              <a:cs typeface="Arial" pitchFamily="34" charset="0"/>
            </a:rPr>
            <a:t>nhận </a:t>
          </a:r>
          <a:r>
            <a:rPr lang="vi-VN" sz="1200" b="1" cap="all" spc="-10" baseline="0">
              <a:solidFill>
                <a:srgbClr val="F5821F"/>
              </a:solidFill>
              <a:latin typeface="Arial" pitchFamily="34" charset="0"/>
              <a:ea typeface="+mn-ea"/>
              <a:cs typeface="Arial" pitchFamily="34" charset="0"/>
            </a:rPr>
            <a:t>định</a:t>
          </a:r>
          <a:r>
            <a:rPr lang="en-US" sz="1200" b="1" cap="all" spc="-10" baseline="0">
              <a:solidFill>
                <a:srgbClr val="F5821F"/>
              </a:solidFill>
              <a:latin typeface="Arial" pitchFamily="34" charset="0"/>
              <a:ea typeface="+mn-ea"/>
              <a:cs typeface="Arial" pitchFamily="34" charset="0"/>
            </a:rPr>
            <a:t> THỊ TRƯỜNG </a:t>
          </a:r>
        </a:p>
        <a:p>
          <a:pPr marL="0" marR="0" indent="0" algn="just" defTabSz="914400" eaLnBrk="1" fontAlgn="auto" latinLnBrk="0" hangingPunct="1">
            <a:lnSpc>
              <a:spcPct val="120000"/>
            </a:lnSpc>
            <a:spcBef>
              <a:spcPts val="600"/>
            </a:spcBef>
            <a:spcAft>
              <a:spcPts val="600"/>
            </a:spcAft>
            <a:buClrTx/>
            <a:buSzTx/>
            <a:buFontTx/>
            <a:buNone/>
            <a:tabLst/>
            <a:defRPr/>
          </a:pPr>
          <a:endParaRPr lang="en-US" sz="1000" b="1" cap="all" spc="-10" baseline="0">
            <a:solidFill>
              <a:srgbClr val="F5821F"/>
            </a:solidFill>
            <a:latin typeface="Arial" pitchFamily="34" charset="0"/>
            <a:ea typeface="+mn-ea"/>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36635</xdr:colOff>
      <xdr:row>6</xdr:row>
      <xdr:rowOff>26375</xdr:rowOff>
    </xdr:from>
    <xdr:to>
      <xdr:col>14</xdr:col>
      <xdr:colOff>509955</xdr:colOff>
      <xdr:row>32</xdr:row>
      <xdr:rowOff>139210</xdr:rowOff>
    </xdr:to>
    <xdr:sp macro="" textlink="">
      <xdr:nvSpPr>
        <xdr:cNvPr id="2" name="TextBox 1"/>
        <xdr:cNvSpPr txBox="1"/>
      </xdr:nvSpPr>
      <xdr:spPr>
        <a:xfrm>
          <a:off x="3198935" y="1036025"/>
          <a:ext cx="3159370" cy="4313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VN-Index </a:t>
          </a:r>
          <a:r>
            <a:rPr lang="en-US" sz="1000" b="0">
              <a:solidFill>
                <a:schemeClr val="dk1"/>
              </a:solidFill>
              <a:latin typeface="Arial" pitchFamily="34" charset="0"/>
              <a:ea typeface="+mn-ea"/>
              <a:cs typeface="Arial" pitchFamily="34" charset="0"/>
            </a:rPr>
            <a:t>tiếp tục giảm nhẹ trong phiên hôm nay mặc dù hầu hết thời gian thị trường tăng điểm. Chỉ số đóng cửa ở mức 487.22 điểm, giảm 0.13 điểm (-0.03%) so với phiên hôm trước.</a:t>
          </a:r>
        </a:p>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a:t>
          </a:r>
          <a:r>
            <a:rPr lang="en-US" sz="1000" b="0">
              <a:solidFill>
                <a:schemeClr val="dk1"/>
              </a:solidFill>
              <a:latin typeface="Arial" pitchFamily="34" charset="0"/>
              <a:ea typeface="+mn-ea"/>
              <a:cs typeface="Arial" pitchFamily="34" charset="0"/>
            </a:rPr>
            <a:t>KLGD không có sự cải thiện so với phiên giao dịch hôm qua, nhìn chung giao dịch ở hầu hết các mã đều khá ảm đạm</a:t>
          </a:r>
        </a:p>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Chỉ báo RSI </a:t>
          </a:r>
          <a:r>
            <a:rPr lang="en-US" sz="1000" b="0">
              <a:solidFill>
                <a:schemeClr val="dk1"/>
              </a:solidFill>
              <a:latin typeface="Arial" pitchFamily="34" charset="0"/>
              <a:ea typeface="+mn-ea"/>
              <a:cs typeface="Arial" pitchFamily="34" charset="0"/>
            </a:rPr>
            <a:t>tiếp tục diễn biến đi ngang quanh vùng 40 điểm</a:t>
          </a:r>
        </a:p>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a:t>
          </a:r>
          <a:r>
            <a:rPr lang="en-US" sz="1000" b="0">
              <a:solidFill>
                <a:schemeClr val="dk1"/>
              </a:solidFill>
              <a:latin typeface="Arial" pitchFamily="34" charset="0"/>
              <a:ea typeface="+mn-ea"/>
              <a:cs typeface="Arial" pitchFamily="34" charset="0"/>
            </a:rPr>
            <a:t>Hiện tại ngưỡng 490 điểm vẫn đang là ngưỡng cản của chỉ số VN-Index. Đường trung bình trung hạn MA50 cũng đang dần hội tụ với đường cản xu hướng khiến cho vùng 490- 497 là vùng cản khá mạnh của chỉ số này.</a:t>
          </a:r>
        </a:p>
        <a:p>
          <a:pPr marL="0" indent="0" algn="just" eaLnBrk="1" fontAlgn="auto" latinLnBrk="0" hangingPunct="1">
            <a:lnSpc>
              <a:spcPct val="100000"/>
            </a:lnSpc>
            <a:spcBef>
              <a:spcPts val="600"/>
            </a:spcBef>
            <a:spcAft>
              <a:spcPts val="600"/>
            </a:spcAft>
          </a:pPr>
          <a:r>
            <a:rPr lang="vi-VN" sz="1000" b="1">
              <a:solidFill>
                <a:schemeClr val="dk1"/>
              </a:solidFill>
              <a:latin typeface="Arial" pitchFamily="34" charset="0"/>
              <a:ea typeface="+mn-ea"/>
              <a:cs typeface="Arial" pitchFamily="34" charset="0"/>
            </a:rPr>
            <a:t>Nhận định: </a:t>
          </a:r>
          <a:r>
            <a:rPr lang="vi-VN" sz="1000" b="0">
              <a:solidFill>
                <a:schemeClr val="dk1"/>
              </a:solidFill>
              <a:latin typeface="Arial" pitchFamily="34" charset="0"/>
              <a:ea typeface="+mn-ea"/>
              <a:cs typeface="Arial" pitchFamily="34" charset="0"/>
            </a:rPr>
            <a:t>Chỉ số VN-Index </a:t>
          </a:r>
          <a:r>
            <a:rPr lang="en-US" sz="1000" b="0">
              <a:solidFill>
                <a:schemeClr val="dk1"/>
              </a:solidFill>
              <a:latin typeface="Arial" pitchFamily="34" charset="0"/>
              <a:ea typeface="+mn-ea"/>
              <a:cs typeface="Arial" pitchFamily="34" charset="0"/>
            </a:rPr>
            <a:t>tiếp tục có phiên giảm điểm thứ 2 với nến đỏ đặc cho thấy áp lực bán ra của thị trường mạnh về cuối phiên. Điều này có thể</a:t>
          </a:r>
          <a:r>
            <a:rPr lang="en-US" sz="1000" b="0" baseline="0">
              <a:solidFill>
                <a:schemeClr val="dk1"/>
              </a:solidFill>
              <a:latin typeface="Arial" pitchFamily="34" charset="0"/>
              <a:ea typeface="+mn-ea"/>
              <a:cs typeface="Arial" pitchFamily="34" charset="0"/>
            </a:rPr>
            <a:t> sẽ</a:t>
          </a:r>
          <a:r>
            <a:rPr lang="en-US" sz="1000" b="0">
              <a:solidFill>
                <a:schemeClr val="dk1"/>
              </a:solidFill>
              <a:latin typeface="Arial" pitchFamily="34" charset="0"/>
              <a:ea typeface="+mn-ea"/>
              <a:cs typeface="Arial" pitchFamily="34" charset="0"/>
            </a:rPr>
            <a:t> khiến nhà đầu tư thận trọng hơn khi quyết định mua vào trong phiên giao dịch đồng nghĩa với việc thanh khoản thị trường có thể tiếp tục giảm và áp lực cung có thể tiếp tục tăng lên. Dự báo thị</a:t>
          </a:r>
          <a:r>
            <a:rPr lang="en-US" sz="1000" b="0" baseline="0">
              <a:solidFill>
                <a:schemeClr val="dk1"/>
              </a:solidFill>
              <a:latin typeface="Arial" pitchFamily="34" charset="0"/>
              <a:ea typeface="+mn-ea"/>
              <a:cs typeface="Arial" pitchFamily="34" charset="0"/>
            </a:rPr>
            <a:t> trường có thể tiếp tục giảm điểm trong phiên</a:t>
          </a:r>
          <a:r>
            <a:rPr lang="en-US" sz="1000" b="0">
              <a:solidFill>
                <a:schemeClr val="dk1"/>
              </a:solidFill>
              <a:latin typeface="Arial" pitchFamily="34" charset="0"/>
              <a:ea typeface="+mn-ea"/>
              <a:cs typeface="Arial" pitchFamily="34" charset="0"/>
            </a:rPr>
            <a:t> giao dịch ngày mai. Nhà đầu tư vẫn nên xem xét duy trì tỷ trọng cổ phiếu ở mức thấp.</a:t>
          </a:r>
        </a:p>
      </xdr:txBody>
    </xdr:sp>
    <xdr:clientData/>
  </xdr:twoCellAnchor>
  <xdr:twoCellAnchor>
    <xdr:from>
      <xdr:col>9</xdr:col>
      <xdr:colOff>29308</xdr:colOff>
      <xdr:row>34</xdr:row>
      <xdr:rowOff>109905</xdr:rowOff>
    </xdr:from>
    <xdr:to>
      <xdr:col>14</xdr:col>
      <xdr:colOff>527538</xdr:colOff>
      <xdr:row>61</xdr:row>
      <xdr:rowOff>82062</xdr:rowOff>
    </xdr:to>
    <xdr:sp macro="" textlink="">
      <xdr:nvSpPr>
        <xdr:cNvPr id="3" name="TextBox 2"/>
        <xdr:cNvSpPr txBox="1"/>
      </xdr:nvSpPr>
      <xdr:spPr>
        <a:xfrm>
          <a:off x="3258283" y="5634405"/>
          <a:ext cx="3117605" cy="43346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HNX-Index</a:t>
          </a:r>
          <a:r>
            <a:rPr lang="en-US" sz="1000" b="0">
              <a:solidFill>
                <a:schemeClr val="dk1"/>
              </a:solidFill>
              <a:latin typeface="Arial" pitchFamily="34" charset="0"/>
              <a:ea typeface="+mn-ea"/>
              <a:cs typeface="Arial" pitchFamily="34" charset="0"/>
            </a:rPr>
            <a:t> không có biến động đáng kể nào trong phiên giao dịch hôm nay và đóng cửa ở mức tham chiếu 63.07 điểm. Mức thấp nhất của chỉ số này là 62.87 điểm và cao nhất ở mức 63.16 điểm.</a:t>
          </a:r>
        </a:p>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a:t>
          </a:r>
          <a:r>
            <a:rPr lang="en-US" sz="1000" b="0">
              <a:solidFill>
                <a:schemeClr val="dk1"/>
              </a:solidFill>
              <a:latin typeface="Arial" pitchFamily="34" charset="0"/>
              <a:ea typeface="+mn-ea"/>
              <a:cs typeface="Arial" pitchFamily="34" charset="0"/>
            </a:rPr>
            <a:t>KLGD vẫn ở mức thấp đáng báo động cho thấy nhà đầu tư đang khá thờ ơ với cổ phiếu trên sàn này, giao dịch khá trầm lắng.</a:t>
          </a:r>
        </a:p>
        <a:p>
          <a:pPr marL="0" indent="0" algn="just" eaLnBrk="1" fontAlgn="auto" latinLnBrk="0" hangingPunct="1">
            <a:lnSpc>
              <a:spcPct val="100000"/>
            </a:lnSpc>
            <a:spcBef>
              <a:spcPts val="600"/>
            </a:spcBef>
            <a:spcAft>
              <a:spcPts val="600"/>
            </a:spcAft>
          </a:pPr>
          <a:r>
            <a:rPr lang="en-US" sz="1000" b="0">
              <a:solidFill>
                <a:schemeClr val="dk1"/>
              </a:solidFill>
              <a:latin typeface="Arial" pitchFamily="34" charset="0"/>
              <a:ea typeface="+mn-ea"/>
              <a:cs typeface="Arial" pitchFamily="34" charset="0"/>
            </a:rPr>
            <a:t>- </a:t>
          </a:r>
          <a:r>
            <a:rPr lang="vi-VN" sz="1000" b="0">
              <a:solidFill>
                <a:schemeClr val="dk1"/>
              </a:solidFill>
              <a:latin typeface="Arial" pitchFamily="34" charset="0"/>
              <a:ea typeface="+mn-ea"/>
              <a:cs typeface="Arial" pitchFamily="34" charset="0"/>
            </a:rPr>
            <a:t>Chỉ báo RSI </a:t>
          </a:r>
          <a:r>
            <a:rPr lang="en-US" sz="1000" b="0">
              <a:solidFill>
                <a:schemeClr val="dk1"/>
              </a:solidFill>
              <a:latin typeface="Arial" pitchFamily="34" charset="0"/>
              <a:ea typeface="+mn-ea"/>
              <a:cs typeface="Arial" pitchFamily="34" charset="0"/>
            </a:rPr>
            <a:t>vẫn ở mức cân bằng chưa có sự đột biến</a:t>
          </a:r>
          <a:endParaRPr lang="vi-VN" sz="1000" b="0">
            <a:solidFill>
              <a:schemeClr val="dk1"/>
            </a:solidFill>
            <a:latin typeface="Arial" pitchFamily="34" charset="0"/>
            <a:ea typeface="+mn-ea"/>
            <a:cs typeface="Arial" pitchFamily="34" charset="0"/>
          </a:endParaRPr>
        </a:p>
        <a:p>
          <a:pPr marL="0" indent="0" algn="just" eaLnBrk="1" fontAlgn="auto" latinLnBrk="0" hangingPunct="1">
            <a:lnSpc>
              <a:spcPct val="100000"/>
            </a:lnSpc>
            <a:spcBef>
              <a:spcPts val="600"/>
            </a:spcBef>
            <a:spcAft>
              <a:spcPts val="600"/>
            </a:spcAft>
          </a:pPr>
          <a:r>
            <a:rPr lang="vi-VN" sz="1000" b="0">
              <a:solidFill>
                <a:schemeClr val="dk1"/>
              </a:solidFill>
              <a:latin typeface="Arial" pitchFamily="34" charset="0"/>
              <a:ea typeface="+mn-ea"/>
              <a:cs typeface="Arial" pitchFamily="34" charset="0"/>
            </a:rPr>
            <a:t>- </a:t>
          </a:r>
          <a:r>
            <a:rPr lang="en-US" sz="1000" b="0">
              <a:solidFill>
                <a:schemeClr val="dk1"/>
              </a:solidFill>
              <a:latin typeface="Arial" pitchFamily="34" charset="0"/>
              <a:ea typeface="+mn-ea"/>
              <a:cs typeface="Arial" pitchFamily="34" charset="0"/>
            </a:rPr>
            <a:t>Mức 62-63 điểm vẫn đang là mức hỗ trợ khá vững của chỉ số này.</a:t>
          </a:r>
        </a:p>
        <a:p>
          <a:pPr marL="0" indent="0" algn="just" eaLnBrk="1" fontAlgn="auto" latinLnBrk="0" hangingPunct="1">
            <a:lnSpc>
              <a:spcPct val="100000"/>
            </a:lnSpc>
            <a:spcBef>
              <a:spcPts val="600"/>
            </a:spcBef>
            <a:spcAft>
              <a:spcPts val="600"/>
            </a:spcAft>
          </a:pPr>
          <a:r>
            <a:rPr lang="vi-VN" sz="1000" b="1">
              <a:solidFill>
                <a:schemeClr val="dk1"/>
              </a:solidFill>
              <a:latin typeface="Arial" pitchFamily="34" charset="0"/>
              <a:ea typeface="+mn-ea"/>
              <a:cs typeface="Arial" pitchFamily="34" charset="0"/>
            </a:rPr>
            <a:t>Nhận định: </a:t>
          </a:r>
          <a:r>
            <a:rPr lang="vi-VN" sz="1000" b="0">
              <a:solidFill>
                <a:schemeClr val="dk1"/>
              </a:solidFill>
              <a:latin typeface="Arial" pitchFamily="34" charset="0"/>
              <a:ea typeface="+mn-ea"/>
              <a:cs typeface="Arial" pitchFamily="34" charset="0"/>
            </a:rPr>
            <a:t>Chỉ số HNX-Index </a:t>
          </a:r>
          <a:r>
            <a:rPr lang="en-US" sz="1000" b="0">
              <a:solidFill>
                <a:schemeClr val="dk1"/>
              </a:solidFill>
              <a:latin typeface="Arial" pitchFamily="34" charset="0"/>
              <a:ea typeface="+mn-ea"/>
              <a:cs typeface="Arial" pitchFamily="34" charset="0"/>
            </a:rPr>
            <a:t>vẫn đang nhận được sự hỗ trợ bởi đường trung bình trung hạn 50 phiên. Đà tăng không được hỗ trợ bởi khối lượng giao dịch nên sự bền vững của xu thế tỏ ra khá mong manh. Khi mức hỗ trợ 62-63 điểm của thị trường vẫn chưa bị phá vỡ, nhà đầu tư vẫn có thể nắm giữ cổ phiếu nhưng nên xem xét duy trì tỷ trọng ở mức thấp, tận dụng các cơ hội để trading trong phiên.</a:t>
          </a:r>
        </a:p>
        <a:p>
          <a:pPr marL="0" indent="0" algn="just" eaLnBrk="1" fontAlgn="auto" latinLnBrk="0" hangingPunct="1">
            <a:lnSpc>
              <a:spcPct val="100000"/>
            </a:lnSpc>
            <a:spcBef>
              <a:spcPts val="600"/>
            </a:spcBef>
            <a:spcAft>
              <a:spcPts val="600"/>
            </a:spcAft>
          </a:pPr>
          <a:endParaRPr lang="en-US" sz="1000" b="0">
            <a:solidFill>
              <a:schemeClr val="dk1"/>
            </a:solidFill>
            <a:latin typeface="Arial" pitchFamily="34" charset="0"/>
            <a:ea typeface="+mn-ea"/>
            <a:cs typeface="Arial" pitchFamily="34" charset="0"/>
          </a:endParaRPr>
        </a:p>
        <a:p>
          <a:pPr marL="0" indent="0" algn="just" eaLnBrk="1" fontAlgn="auto" latinLnBrk="0" hangingPunct="1">
            <a:lnSpc>
              <a:spcPct val="100000"/>
            </a:lnSpc>
            <a:spcBef>
              <a:spcPts val="600"/>
            </a:spcBef>
            <a:spcAft>
              <a:spcPts val="600"/>
            </a:spcAft>
          </a:pPr>
          <a:endParaRPr lang="en-US" sz="1000" b="0">
            <a:solidFill>
              <a:schemeClr val="dk1"/>
            </a:solidFill>
            <a:latin typeface="Arial" pitchFamily="34" charset="0"/>
            <a:ea typeface="+mn-ea"/>
            <a:cs typeface="Arial" pitchFamily="34" charset="0"/>
          </a:endParaRPr>
        </a:p>
      </xdr:txBody>
    </xdr:sp>
    <xdr:clientData/>
  </xdr:twoCellAnchor>
  <xdr:twoCellAnchor editAs="oneCell">
    <xdr:from>
      <xdr:col>1</xdr:col>
      <xdr:colOff>0</xdr:colOff>
      <xdr:row>0</xdr:row>
      <xdr:rowOff>0</xdr:rowOff>
    </xdr:from>
    <xdr:to>
      <xdr:col>14</xdr:col>
      <xdr:colOff>499853</xdr:colOff>
      <xdr:row>3</xdr:row>
      <xdr:rowOff>40171</xdr:rowOff>
    </xdr:to>
    <xdr:pic>
      <xdr:nvPicPr>
        <xdr:cNvPr id="4"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675" y="0"/>
          <a:ext cx="6281528" cy="525946"/>
        </a:xfrm>
        <a:prstGeom prst="rect">
          <a:avLst/>
        </a:prstGeom>
        <a:noFill/>
      </xdr:spPr>
    </xdr:pic>
    <xdr:clientData/>
  </xdr:twoCellAnchor>
  <xdr:twoCellAnchor editAs="oneCell">
    <xdr:from>
      <xdr:col>1</xdr:col>
      <xdr:colOff>0</xdr:colOff>
      <xdr:row>6</xdr:row>
      <xdr:rowOff>149087</xdr:rowOff>
    </xdr:from>
    <xdr:to>
      <xdr:col>8</xdr:col>
      <xdr:colOff>0</xdr:colOff>
      <xdr:row>26</xdr:row>
      <xdr:rowOff>57978</xdr:rowOff>
    </xdr:to>
    <xdr:pic>
      <xdr:nvPicPr>
        <xdr:cNvPr id="5" name="Picture 4" descr="VN-Index.png"/>
        <xdr:cNvPicPr/>
      </xdr:nvPicPr>
      <xdr:blipFill>
        <a:blip xmlns:r="http://schemas.openxmlformats.org/officeDocument/2006/relationships" r:embed="rId2"/>
        <a:stretch>
          <a:fillRect/>
        </a:stretch>
      </xdr:blipFill>
      <xdr:spPr>
        <a:xfrm>
          <a:off x="66261" y="1176130"/>
          <a:ext cx="3097696" cy="3221935"/>
        </a:xfrm>
        <a:prstGeom prst="rect">
          <a:avLst/>
        </a:prstGeom>
      </xdr:spPr>
    </xdr:pic>
    <xdr:clientData/>
  </xdr:twoCellAnchor>
  <xdr:twoCellAnchor editAs="oneCell">
    <xdr:from>
      <xdr:col>1</xdr:col>
      <xdr:colOff>0</xdr:colOff>
      <xdr:row>34</xdr:row>
      <xdr:rowOff>16565</xdr:rowOff>
    </xdr:from>
    <xdr:to>
      <xdr:col>8</xdr:col>
      <xdr:colOff>7327</xdr:colOff>
      <xdr:row>56</xdr:row>
      <xdr:rowOff>24848</xdr:rowOff>
    </xdr:to>
    <xdr:pic>
      <xdr:nvPicPr>
        <xdr:cNvPr id="6" name="Picture 5" descr="HNX-Index.png"/>
        <xdr:cNvPicPr/>
      </xdr:nvPicPr>
      <xdr:blipFill>
        <a:blip xmlns:r="http://schemas.openxmlformats.org/officeDocument/2006/relationships" r:embed="rId3"/>
        <a:stretch>
          <a:fillRect/>
        </a:stretch>
      </xdr:blipFill>
      <xdr:spPr>
        <a:xfrm>
          <a:off x="66261" y="5648739"/>
          <a:ext cx="3105023" cy="36526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81783</xdr:colOff>
      <xdr:row>7</xdr:row>
      <xdr:rowOff>106041</xdr:rowOff>
    </xdr:from>
    <xdr:to>
      <xdr:col>14</xdr:col>
      <xdr:colOff>298174</xdr:colOff>
      <xdr:row>28</xdr:row>
      <xdr:rowOff>66261</xdr:rowOff>
    </xdr:to>
    <xdr:sp macro="" textlink="">
      <xdr:nvSpPr>
        <xdr:cNvPr id="2" name="TextBox 1"/>
        <xdr:cNvSpPr txBox="1"/>
      </xdr:nvSpPr>
      <xdr:spPr>
        <a:xfrm>
          <a:off x="3348858" y="1277616"/>
          <a:ext cx="3045316" cy="33606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 Xu hướng trung hạn và ngắn hạn của SII đang đều là tăng giá</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 RSI điều chỉnh về khu vực base sau đó tăng điểm trở lại</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 Chỉ báo xu hướng MA vẫn đang hướng lên vững chắc.</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 SII tăng điểm break khu vực 15,000 với khối lượng giao dịch lớn</a:t>
          </a:r>
        </a:p>
        <a:p>
          <a:pPr marL="0" lvl="0" indent="0" algn="just" eaLnBrk="1" fontAlgn="auto" latinLnBrk="0" hangingPunct="1">
            <a:lnSpc>
              <a:spcPct val="120000"/>
            </a:lnSpc>
            <a:spcBef>
              <a:spcPts val="400"/>
            </a:spcBef>
            <a:spcAft>
              <a:spcPts val="200"/>
            </a:spcAft>
          </a:pPr>
          <a:r>
            <a:rPr lang="en-US" sz="1100" b="1">
              <a:solidFill>
                <a:schemeClr val="dk1"/>
              </a:solidFill>
              <a:latin typeface="Arial" pitchFamily="34" charset="0"/>
              <a:ea typeface="+mn-ea"/>
              <a:cs typeface="Arial" pitchFamily="34" charset="0"/>
            </a:rPr>
            <a:t>Khuyến nghị</a:t>
          </a:r>
          <a:r>
            <a:rPr lang="en-US" sz="1100">
              <a:solidFill>
                <a:schemeClr val="dk1"/>
              </a:solidFill>
              <a:latin typeface="Arial" pitchFamily="34" charset="0"/>
              <a:ea typeface="+mn-ea"/>
              <a:cs typeface="Arial" pitchFamily="34" charset="0"/>
            </a:rPr>
            <a:t>: Mua SII trong ngắn hạn (Một tháng)</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Mức giá mua: 15,200</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Mức giá chốt lãi: 17,000-18,000</a:t>
          </a:r>
        </a:p>
        <a:p>
          <a:pPr marL="0" lvl="0" indent="0" algn="just" eaLnBrk="1" fontAlgn="auto" latinLnBrk="0" hangingPunct="1">
            <a:lnSpc>
              <a:spcPct val="120000"/>
            </a:lnSpc>
            <a:spcBef>
              <a:spcPts val="400"/>
            </a:spcBef>
            <a:spcAft>
              <a:spcPts val="200"/>
            </a:spcAft>
          </a:pPr>
          <a:r>
            <a:rPr lang="en-US" sz="1100">
              <a:solidFill>
                <a:schemeClr val="dk1"/>
              </a:solidFill>
              <a:latin typeface="Arial" pitchFamily="34" charset="0"/>
              <a:ea typeface="+mn-ea"/>
              <a:cs typeface="Arial" pitchFamily="34" charset="0"/>
            </a:rPr>
            <a:t>Mức giá cắt lỗ: 14,500</a:t>
          </a:r>
        </a:p>
      </xdr:txBody>
    </xdr:sp>
    <xdr:clientData/>
  </xdr:twoCellAnchor>
  <xdr:twoCellAnchor editAs="oneCell">
    <xdr:from>
      <xdr:col>1</xdr:col>
      <xdr:colOff>0</xdr:colOff>
      <xdr:row>0</xdr:row>
      <xdr:rowOff>0</xdr:rowOff>
    </xdr:from>
    <xdr:to>
      <xdr:col>15</xdr:col>
      <xdr:colOff>10934</xdr:colOff>
      <xdr:row>3</xdr:row>
      <xdr:rowOff>40171</xdr:rowOff>
    </xdr:to>
    <xdr:pic>
      <xdr:nvPicPr>
        <xdr:cNvPr id="3"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675" y="0"/>
          <a:ext cx="6373634" cy="525946"/>
        </a:xfrm>
        <a:prstGeom prst="rect">
          <a:avLst/>
        </a:prstGeom>
        <a:noFill/>
      </xdr:spPr>
    </xdr:pic>
    <xdr:clientData/>
  </xdr:twoCellAnchor>
  <xdr:twoCellAnchor>
    <xdr:from>
      <xdr:col>0</xdr:col>
      <xdr:colOff>57979</xdr:colOff>
      <xdr:row>48</xdr:row>
      <xdr:rowOff>16565</xdr:rowOff>
    </xdr:from>
    <xdr:to>
      <xdr:col>14</xdr:col>
      <xdr:colOff>306458</xdr:colOff>
      <xdr:row>58</xdr:row>
      <xdr:rowOff>73004</xdr:rowOff>
    </xdr:to>
    <xdr:sp macro="" textlink="">
      <xdr:nvSpPr>
        <xdr:cNvPr id="10" name="TextBox 9"/>
        <xdr:cNvSpPr txBox="1"/>
      </xdr:nvSpPr>
      <xdr:spPr>
        <a:xfrm>
          <a:off x="57979" y="8845826"/>
          <a:ext cx="6336196" cy="16963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nSpc>
              <a:spcPct val="130000"/>
            </a:lnSpc>
            <a:spcBef>
              <a:spcPts val="0"/>
            </a:spcBef>
            <a:spcAft>
              <a:spcPts val="0"/>
            </a:spcAft>
          </a:pPr>
          <a:r>
            <a:rPr lang="en-US" sz="1000" b="1" i="1">
              <a:solidFill>
                <a:schemeClr val="dk1"/>
              </a:solidFill>
              <a:latin typeface="Arial" pitchFamily="34" charset="0"/>
              <a:ea typeface="+mn-ea"/>
              <a:cs typeface="Arial" pitchFamily="34" charset="0"/>
            </a:rPr>
            <a:t>Ghi chú</a:t>
          </a:r>
          <a:r>
            <a:rPr lang="en-US" sz="1000" i="1">
              <a:solidFill>
                <a:schemeClr val="dk1"/>
              </a:solidFill>
              <a:latin typeface="Arial" pitchFamily="34" charset="0"/>
              <a:ea typeface="+mn-ea"/>
              <a:cs typeface="Arial" pitchFamily="34" charset="0"/>
            </a:rPr>
            <a:t>:</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Khuyến nghị </a:t>
          </a:r>
          <a:r>
            <a:rPr lang="vi-VN" sz="1000" i="1">
              <a:solidFill>
                <a:schemeClr val="dk1"/>
              </a:solidFill>
              <a:latin typeface="Arial" pitchFamily="34" charset="0"/>
              <a:ea typeface="+mn-ea"/>
              <a:cs typeface="Arial" pitchFamily="34" charset="0"/>
            </a:rPr>
            <a:t>được</a:t>
          </a:r>
          <a:r>
            <a:rPr lang="en-US" sz="1000" i="1">
              <a:solidFill>
                <a:schemeClr val="dk1"/>
              </a:solidFill>
              <a:latin typeface="Arial" pitchFamily="34" charset="0"/>
              <a:ea typeface="+mn-ea"/>
              <a:cs typeface="Arial" pitchFamily="34" charset="0"/>
            </a:rPr>
            <a:t> </a:t>
          </a:r>
          <a:r>
            <a:rPr lang="vi-VN" sz="1000" i="1">
              <a:solidFill>
                <a:schemeClr val="dk1"/>
              </a:solidFill>
              <a:latin typeface="Arial" pitchFamily="34" charset="0"/>
              <a:ea typeface="+mn-ea"/>
              <a:cs typeface="Arial" pitchFamily="34" charset="0"/>
            </a:rPr>
            <a:t>đư</a:t>
          </a:r>
          <a:r>
            <a:rPr lang="en-US" sz="1000" i="1">
              <a:solidFill>
                <a:schemeClr val="dk1"/>
              </a:solidFill>
              <a:latin typeface="Arial" pitchFamily="34" charset="0"/>
              <a:ea typeface="+mn-ea"/>
              <a:cs typeface="Arial" pitchFamily="34" charset="0"/>
            </a:rPr>
            <a:t>a ra thuần túy dựa trên phân tích kỹ thuật và chỉ mang tính chất tham khảo.</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Khuyến nghị bán không hàm nghĩa bán khống mà chỉ là quan điểm của chúng tôi về xu thế ngắn hạn của cổ phiếu này.</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Giá hiện tại chính là mức giá đóng cửa của phiên giao dịch ngày ra báo cáo.</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Khách hàng chủ động cắt lỗ khi giá tăng/giảm đến mức cắt lỗ trong khuyến nghị</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Tùy thuộc vào diễn biến thị trường, chúng tôi có thể đưa ra khuyến nghị dừng lỗ hoặc chốt lãi khác so với các mức giá được đưa ra.</a:t>
          </a:r>
        </a:p>
        <a:p>
          <a:pPr marL="0" lvl="0" indent="0" algn="just" eaLnBrk="1" fontAlgn="auto" latinLnBrk="0" hangingPunct="1">
            <a:lnSpc>
              <a:spcPct val="130000"/>
            </a:lnSpc>
            <a:spcBef>
              <a:spcPts val="600"/>
            </a:spcBef>
            <a:spcAft>
              <a:spcPts val="600"/>
            </a:spcAft>
          </a:pPr>
          <a:endParaRPr lang="en-US" sz="1000">
            <a:solidFill>
              <a:schemeClr val="dk1"/>
            </a:solidFill>
            <a:latin typeface="Arial" pitchFamily="34" charset="0"/>
            <a:ea typeface="+mn-ea"/>
            <a:cs typeface="Arial" pitchFamily="34" charset="0"/>
          </a:endParaRPr>
        </a:p>
      </xdr:txBody>
    </xdr:sp>
    <xdr:clientData/>
  </xdr:twoCellAnchor>
  <xdr:twoCellAnchor editAs="oneCell">
    <xdr:from>
      <xdr:col>0</xdr:col>
      <xdr:colOff>66260</xdr:colOff>
      <xdr:row>5</xdr:row>
      <xdr:rowOff>165652</xdr:rowOff>
    </xdr:from>
    <xdr:to>
      <xdr:col>5</xdr:col>
      <xdr:colOff>679174</xdr:colOff>
      <xdr:row>28</xdr:row>
      <xdr:rowOff>132522</xdr:rowOff>
    </xdr:to>
    <xdr:pic>
      <xdr:nvPicPr>
        <xdr:cNvPr id="6" name="Picture 5" descr="SII.png"/>
        <xdr:cNvPicPr/>
      </xdr:nvPicPr>
      <xdr:blipFill>
        <a:blip xmlns:r="http://schemas.openxmlformats.org/officeDocument/2006/relationships" r:embed="rId2"/>
        <a:stretch>
          <a:fillRect/>
        </a:stretch>
      </xdr:blipFill>
      <xdr:spPr>
        <a:xfrm>
          <a:off x="66260" y="1027043"/>
          <a:ext cx="3163957" cy="37768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81783</xdr:colOff>
      <xdr:row>7</xdr:row>
      <xdr:rowOff>106041</xdr:rowOff>
    </xdr:from>
    <xdr:to>
      <xdr:col>14</xdr:col>
      <xdr:colOff>298174</xdr:colOff>
      <xdr:row>28</xdr:row>
      <xdr:rowOff>66261</xdr:rowOff>
    </xdr:to>
    <xdr:sp macro="" textlink="">
      <xdr:nvSpPr>
        <xdr:cNvPr id="2" name="TextBox 1"/>
        <xdr:cNvSpPr txBox="1"/>
      </xdr:nvSpPr>
      <xdr:spPr>
        <a:xfrm>
          <a:off x="3348858" y="1277616"/>
          <a:ext cx="3045316" cy="33606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eaLnBrk="1" fontAlgn="auto" latinLnBrk="0" hangingPunct="1">
            <a:lnSpc>
              <a:spcPct val="130000"/>
            </a:lnSpc>
            <a:spcBef>
              <a:spcPts val="300"/>
            </a:spcBef>
            <a:spcAft>
              <a:spcPts val="0"/>
            </a:spcAft>
          </a:pPr>
          <a:r>
            <a:rPr lang="en-US" sz="1000">
              <a:solidFill>
                <a:schemeClr val="dk1"/>
              </a:solidFill>
              <a:latin typeface="Arial" pitchFamily="34" charset="0"/>
              <a:ea typeface="+mn-ea"/>
              <a:cs typeface="Arial" pitchFamily="34" charset="0"/>
            </a:rPr>
            <a:t>Cổ phiếu KLS tăng điểm mạnh vượt qua các mức kháng cự của đường MA ngắn hạn, trung hạn cũng như dài hạn. Với phiên tăng điểm mạnh ngày hôm nay thì cổ phiếu KLS cũng xuyên qua dải trên của dải Bollinger. Chỉ báo MA20 cũng có xu hướng đi lên cũng là tín hiệu tích cực. Cổ phiếu KLS cũng là cổ phiếu có lịch sử giao dịch tích cực khi thị trường bước vào sóng tăng. Với những tín hiệu kỹ thuật tích cực của KLS cũng như thị trường thì chúng tôi dự báo cổ phiếu KLS sẽ tiếp tục tăng điểm và nhà đầu tư có thể xem xét giải ngân cổ phiếu KLS trong trung hạn.</a:t>
          </a:r>
        </a:p>
        <a:p>
          <a:pPr marL="0" lvl="0" indent="0" algn="just" eaLnBrk="1" fontAlgn="auto" latinLnBrk="0" hangingPunct="1">
            <a:lnSpc>
              <a:spcPct val="130000"/>
            </a:lnSpc>
            <a:spcBef>
              <a:spcPts val="300"/>
            </a:spcBef>
            <a:spcAft>
              <a:spcPts val="0"/>
            </a:spcAft>
          </a:pPr>
          <a:r>
            <a:rPr lang="en-US" sz="1100" b="1">
              <a:solidFill>
                <a:schemeClr val="dk1"/>
              </a:solidFill>
              <a:latin typeface="Arial" pitchFamily="34" charset="0"/>
              <a:ea typeface="+mn-ea"/>
              <a:cs typeface="Arial" pitchFamily="34" charset="0"/>
            </a:rPr>
            <a:t>Khuyến nghị</a:t>
          </a:r>
          <a:r>
            <a:rPr lang="en-US" sz="1100">
              <a:solidFill>
                <a:schemeClr val="dk1"/>
              </a:solidFill>
              <a:latin typeface="Arial" pitchFamily="34" charset="0"/>
              <a:ea typeface="+mn-ea"/>
              <a:cs typeface="Arial" pitchFamily="34" charset="0"/>
            </a:rPr>
            <a:t>: </a:t>
          </a:r>
          <a:r>
            <a:rPr lang="en-US" sz="1000">
              <a:solidFill>
                <a:schemeClr val="dk1"/>
              </a:solidFill>
              <a:latin typeface="Arial" pitchFamily="34" charset="0"/>
              <a:ea typeface="+mn-ea"/>
              <a:cs typeface="Arial" pitchFamily="34" charset="0"/>
            </a:rPr>
            <a:t>Mua</a:t>
          </a:r>
          <a:r>
            <a:rPr lang="en-US" sz="1000" baseline="0">
              <a:solidFill>
                <a:schemeClr val="dk1"/>
              </a:solidFill>
              <a:latin typeface="Arial" pitchFamily="34" charset="0"/>
              <a:ea typeface="+mn-ea"/>
              <a:cs typeface="Arial" pitchFamily="34" charset="0"/>
            </a:rPr>
            <a:t> KLS</a:t>
          </a:r>
          <a:r>
            <a:rPr lang="en-US" sz="1000">
              <a:solidFill>
                <a:schemeClr val="dk1"/>
              </a:solidFill>
              <a:latin typeface="Arial" pitchFamily="34" charset="0"/>
              <a:ea typeface="+mn-ea"/>
              <a:cs typeface="Arial" pitchFamily="34" charset="0"/>
            </a:rPr>
            <a:t> </a:t>
          </a:r>
          <a:r>
            <a:rPr lang="en-US" sz="1100">
              <a:solidFill>
                <a:schemeClr val="dk1"/>
              </a:solidFill>
              <a:latin typeface="Arial" pitchFamily="34" charset="0"/>
              <a:ea typeface="+mn-ea"/>
              <a:cs typeface="Arial" pitchFamily="34" charset="0"/>
            </a:rPr>
            <a:t>trung hạn</a:t>
          </a:r>
          <a:r>
            <a:rPr lang="en-US" sz="1000">
              <a:solidFill>
                <a:schemeClr val="dk1"/>
              </a:solidFill>
              <a:latin typeface="Arial" pitchFamily="34" charset="0"/>
              <a:ea typeface="+mn-ea"/>
              <a:cs typeface="Arial" pitchFamily="34" charset="0"/>
            </a:rPr>
            <a:t> (Hai tháng)</a:t>
          </a:r>
        </a:p>
        <a:p>
          <a:pPr>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mua: 9,000</a:t>
          </a:r>
        </a:p>
        <a:p>
          <a:pPr>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chốt lãi: 11,500</a:t>
          </a:r>
        </a:p>
        <a:p>
          <a:pPr>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cắt lỗ: 8,500</a:t>
          </a:r>
        </a:p>
      </xdr:txBody>
    </xdr:sp>
    <xdr:clientData/>
  </xdr:twoCellAnchor>
  <xdr:twoCellAnchor editAs="oneCell">
    <xdr:from>
      <xdr:col>1</xdr:col>
      <xdr:colOff>0</xdr:colOff>
      <xdr:row>0</xdr:row>
      <xdr:rowOff>0</xdr:rowOff>
    </xdr:from>
    <xdr:to>
      <xdr:col>15</xdr:col>
      <xdr:colOff>10934</xdr:colOff>
      <xdr:row>3</xdr:row>
      <xdr:rowOff>40171</xdr:rowOff>
    </xdr:to>
    <xdr:pic>
      <xdr:nvPicPr>
        <xdr:cNvPr id="3"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675" y="0"/>
          <a:ext cx="6373634" cy="525946"/>
        </a:xfrm>
        <a:prstGeom prst="rect">
          <a:avLst/>
        </a:prstGeom>
        <a:noFill/>
      </xdr:spPr>
    </xdr:pic>
    <xdr:clientData/>
  </xdr:twoCellAnchor>
  <xdr:twoCellAnchor editAs="oneCell">
    <xdr:from>
      <xdr:col>0</xdr:col>
      <xdr:colOff>66260</xdr:colOff>
      <xdr:row>5</xdr:row>
      <xdr:rowOff>165652</xdr:rowOff>
    </xdr:from>
    <xdr:to>
      <xdr:col>5</xdr:col>
      <xdr:colOff>687456</xdr:colOff>
      <xdr:row>27</xdr:row>
      <xdr:rowOff>149087</xdr:rowOff>
    </xdr:to>
    <xdr:pic>
      <xdr:nvPicPr>
        <xdr:cNvPr id="7" name="Picture 6" descr="OGC.png"/>
        <xdr:cNvPicPr/>
      </xdr:nvPicPr>
      <xdr:blipFill>
        <a:blip xmlns:r="http://schemas.openxmlformats.org/officeDocument/2006/relationships" r:embed="rId2"/>
        <a:stretch>
          <a:fillRect/>
        </a:stretch>
      </xdr:blipFill>
      <xdr:spPr>
        <a:xfrm>
          <a:off x="66260" y="1027043"/>
          <a:ext cx="3172239" cy="3627783"/>
        </a:xfrm>
        <a:prstGeom prst="rect">
          <a:avLst/>
        </a:prstGeom>
      </xdr:spPr>
    </xdr:pic>
    <xdr:clientData/>
  </xdr:twoCellAnchor>
  <xdr:twoCellAnchor editAs="oneCell">
    <xdr:from>
      <xdr:col>1</xdr:col>
      <xdr:colOff>0</xdr:colOff>
      <xdr:row>31</xdr:row>
      <xdr:rowOff>0</xdr:rowOff>
    </xdr:from>
    <xdr:to>
      <xdr:col>5</xdr:col>
      <xdr:colOff>646044</xdr:colOff>
      <xdr:row>53</xdr:row>
      <xdr:rowOff>123825</xdr:rowOff>
    </xdr:to>
    <xdr:pic>
      <xdr:nvPicPr>
        <xdr:cNvPr id="8" name="Picture 7" descr="OGC.png"/>
        <xdr:cNvPicPr/>
      </xdr:nvPicPr>
      <xdr:blipFill>
        <a:blip xmlns:r="http://schemas.openxmlformats.org/officeDocument/2006/relationships" r:embed="rId3"/>
        <a:stretch>
          <a:fillRect/>
        </a:stretch>
      </xdr:blipFill>
      <xdr:spPr>
        <a:xfrm>
          <a:off x="66675" y="5057775"/>
          <a:ext cx="3132069" cy="4057650"/>
        </a:xfrm>
        <a:prstGeom prst="rect">
          <a:avLst/>
        </a:prstGeom>
      </xdr:spPr>
    </xdr:pic>
    <xdr:clientData/>
  </xdr:twoCellAnchor>
  <xdr:twoCellAnchor>
    <xdr:from>
      <xdr:col>6</xdr:col>
      <xdr:colOff>0</xdr:colOff>
      <xdr:row>30</xdr:row>
      <xdr:rowOff>161924</xdr:rowOff>
    </xdr:from>
    <xdr:to>
      <xdr:col>14</xdr:col>
      <xdr:colOff>216391</xdr:colOff>
      <xdr:row>52</xdr:row>
      <xdr:rowOff>28574</xdr:rowOff>
    </xdr:to>
    <xdr:sp macro="" textlink="">
      <xdr:nvSpPr>
        <xdr:cNvPr id="9" name="TextBox 8"/>
        <xdr:cNvSpPr txBox="1"/>
      </xdr:nvSpPr>
      <xdr:spPr>
        <a:xfrm>
          <a:off x="3267075" y="5057774"/>
          <a:ext cx="3045316" cy="38004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a:lnSpc>
              <a:spcPct val="130000"/>
            </a:lnSpc>
            <a:spcBef>
              <a:spcPts val="300"/>
            </a:spcBef>
            <a:spcAft>
              <a:spcPts val="0"/>
            </a:spcAft>
          </a:pPr>
          <a:r>
            <a:rPr lang="en-US" sz="1000">
              <a:solidFill>
                <a:schemeClr val="dk1"/>
              </a:solidFill>
              <a:latin typeface="Arial" pitchFamily="34" charset="0"/>
              <a:ea typeface="+mn-ea"/>
              <a:cs typeface="Arial" pitchFamily="34" charset="0"/>
            </a:rPr>
            <a:t>Cổ phiếu OGC tăng điểm mạnh vượt qua mức kháng cự của MA20 cũng như tăng qua trendline giảm điểm trung hạn. Sau khi tăng vượt qua mức này thì cổ phiếu OGC đã có sự điều chỉnh. Mức hỗ trợ là giao điểm của đường trendline giảm điểm trung hạn và đường trendline ngắn hạn đã giúp cho cổ phiếu OGC tăng điểm trở lại. Chỉ báo Sức mạnh tương đối cho thấy OGC có mức tăng mạnh hơn thị trường từ giữa tháng 04/2013. Cổ phiếu OGC cũng là cổ phiếu có lịch sử giao dịch tích cực khi thị trường bước vào sóng tăng. Với những tín hiệu kỹ thuật tích cực của OGC cũng như thị trường thì chúng tôi dự báo cổ phiếu OGC sẽ tiếp tục tăng điểm và nhà đầu tư có thể xem xét giải ngân cổ phiếu OGC trong trung hạn.</a:t>
          </a:r>
        </a:p>
        <a:p>
          <a:pPr marL="0" indent="0" algn="just">
            <a:lnSpc>
              <a:spcPct val="130000"/>
            </a:lnSpc>
            <a:spcBef>
              <a:spcPts val="300"/>
            </a:spcBef>
            <a:spcAft>
              <a:spcPts val="0"/>
            </a:spcAft>
          </a:pPr>
          <a:r>
            <a:rPr lang="en-US" sz="1000" b="1">
              <a:solidFill>
                <a:schemeClr val="dk1"/>
              </a:solidFill>
              <a:latin typeface="Arial" pitchFamily="34" charset="0"/>
              <a:ea typeface="+mn-ea"/>
              <a:cs typeface="Arial" pitchFamily="34" charset="0"/>
            </a:rPr>
            <a:t>Khuyến nghị</a:t>
          </a:r>
          <a:r>
            <a:rPr lang="en-US" sz="1000">
              <a:solidFill>
                <a:schemeClr val="dk1"/>
              </a:solidFill>
              <a:latin typeface="Arial" pitchFamily="34" charset="0"/>
              <a:ea typeface="+mn-ea"/>
              <a:cs typeface="Arial" pitchFamily="34" charset="0"/>
            </a:rPr>
            <a:t>: Mua OGC trung hạn (Hai tháng)</a:t>
          </a:r>
        </a:p>
        <a:p>
          <a:pPr marL="0" indent="0" algn="just">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mua: 12,500</a:t>
          </a:r>
        </a:p>
        <a:p>
          <a:pPr marL="0" indent="0" algn="just">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chốt lãi: 16,000</a:t>
          </a:r>
        </a:p>
        <a:p>
          <a:pPr marL="0" indent="0" algn="just">
            <a:lnSpc>
              <a:spcPct val="130000"/>
            </a:lnSpc>
            <a:spcBef>
              <a:spcPts val="300"/>
            </a:spcBef>
            <a:spcAft>
              <a:spcPts val="0"/>
            </a:spcAft>
          </a:pPr>
          <a:r>
            <a:rPr lang="en-US" sz="1000">
              <a:solidFill>
                <a:schemeClr val="dk1"/>
              </a:solidFill>
              <a:latin typeface="Arial" pitchFamily="34" charset="0"/>
              <a:ea typeface="+mn-ea"/>
              <a:cs typeface="Arial" pitchFamily="34" charset="0"/>
            </a:rPr>
            <a:t>Mức giá cắt lỗ: 11,800</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13</xdr:col>
      <xdr:colOff>12036</xdr:colOff>
      <xdr:row>3</xdr:row>
      <xdr:rowOff>40171</xdr:rowOff>
    </xdr:to>
    <xdr:pic>
      <xdr:nvPicPr>
        <xdr:cNvPr id="2"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675" y="0"/>
          <a:ext cx="6383019" cy="525946"/>
        </a:xfrm>
        <a:prstGeom prst="rect">
          <a:avLst/>
        </a:prstGeom>
        <a:noFill/>
      </xdr:spPr>
    </xdr:pic>
    <xdr:clientData/>
  </xdr:twoCellAnchor>
  <xdr:twoCellAnchor>
    <xdr:from>
      <xdr:col>1</xdr:col>
      <xdr:colOff>71436</xdr:colOff>
      <xdr:row>50</xdr:row>
      <xdr:rowOff>119063</xdr:rowOff>
    </xdr:from>
    <xdr:to>
      <xdr:col>14</xdr:col>
      <xdr:colOff>380999</xdr:colOff>
      <xdr:row>61</xdr:row>
      <xdr:rowOff>34697</xdr:rowOff>
    </xdr:to>
    <xdr:sp macro="" textlink="">
      <xdr:nvSpPr>
        <xdr:cNvPr id="3" name="TextBox 2"/>
        <xdr:cNvSpPr txBox="1"/>
      </xdr:nvSpPr>
      <xdr:spPr>
        <a:xfrm>
          <a:off x="138111" y="8548688"/>
          <a:ext cx="6557963" cy="166823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nSpc>
              <a:spcPct val="130000"/>
            </a:lnSpc>
            <a:spcBef>
              <a:spcPts val="0"/>
            </a:spcBef>
            <a:spcAft>
              <a:spcPts val="0"/>
            </a:spcAft>
          </a:pPr>
          <a:r>
            <a:rPr lang="en-US" sz="1000" b="1" i="1">
              <a:solidFill>
                <a:schemeClr val="dk1"/>
              </a:solidFill>
              <a:latin typeface="Arial" pitchFamily="34" charset="0"/>
              <a:ea typeface="+mn-ea"/>
              <a:cs typeface="Arial" pitchFamily="34" charset="0"/>
            </a:rPr>
            <a:t>Ghi chú</a:t>
          </a:r>
          <a:r>
            <a:rPr lang="en-US" sz="1000" i="1">
              <a:solidFill>
                <a:schemeClr val="dk1"/>
              </a:solidFill>
              <a:latin typeface="Arial" pitchFamily="34" charset="0"/>
              <a:ea typeface="+mn-ea"/>
              <a:cs typeface="Arial" pitchFamily="34" charset="0"/>
            </a:rPr>
            <a:t>:</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Khuyến nghị </a:t>
          </a:r>
          <a:r>
            <a:rPr lang="vi-VN" sz="1000" i="1">
              <a:solidFill>
                <a:schemeClr val="dk1"/>
              </a:solidFill>
              <a:latin typeface="Arial" pitchFamily="34" charset="0"/>
              <a:ea typeface="+mn-ea"/>
              <a:cs typeface="Arial" pitchFamily="34" charset="0"/>
            </a:rPr>
            <a:t>được</a:t>
          </a:r>
          <a:r>
            <a:rPr lang="en-US" sz="1000" i="1">
              <a:solidFill>
                <a:schemeClr val="dk1"/>
              </a:solidFill>
              <a:latin typeface="Arial" pitchFamily="34" charset="0"/>
              <a:ea typeface="+mn-ea"/>
              <a:cs typeface="Arial" pitchFamily="34" charset="0"/>
            </a:rPr>
            <a:t> </a:t>
          </a:r>
          <a:r>
            <a:rPr lang="vi-VN" sz="1000" i="1">
              <a:solidFill>
                <a:schemeClr val="dk1"/>
              </a:solidFill>
              <a:latin typeface="Arial" pitchFamily="34" charset="0"/>
              <a:ea typeface="+mn-ea"/>
              <a:cs typeface="Arial" pitchFamily="34" charset="0"/>
            </a:rPr>
            <a:t>đư</a:t>
          </a:r>
          <a:r>
            <a:rPr lang="en-US" sz="1000" i="1">
              <a:solidFill>
                <a:schemeClr val="dk1"/>
              </a:solidFill>
              <a:latin typeface="Arial" pitchFamily="34" charset="0"/>
              <a:ea typeface="+mn-ea"/>
              <a:cs typeface="Arial" pitchFamily="34" charset="0"/>
            </a:rPr>
            <a:t>a ra thuần túy dựa trên phân tích kỹ thuật và chỉ mang tính chất tham khảo.</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Khuyến nghị bán không hàm nghĩa bán khống mà chỉ là quan điểm của chúng tôi về xu thế ngắn hạn của cổ phiếu này.</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Giá hiện tại chính là mức giá đóng cửa của phiên giao dịch ngày ra báo cáo.</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Khách hàng chủ động cắt lỗ khi giá tăng/giảm đến mức cắt lỗ trong khuyến nghị</a:t>
          </a:r>
        </a:p>
        <a:p>
          <a:pPr marL="0" lvl="0" indent="0">
            <a:lnSpc>
              <a:spcPct val="130000"/>
            </a:lnSpc>
            <a:spcBef>
              <a:spcPts val="0"/>
            </a:spcBef>
            <a:spcAft>
              <a:spcPts val="0"/>
            </a:spcAft>
          </a:pPr>
          <a:r>
            <a:rPr lang="en-US" sz="1000" i="1">
              <a:solidFill>
                <a:schemeClr val="dk1"/>
              </a:solidFill>
              <a:latin typeface="Arial" pitchFamily="34" charset="0"/>
              <a:ea typeface="+mn-ea"/>
              <a:cs typeface="Arial" pitchFamily="34" charset="0"/>
            </a:rPr>
            <a:t>Tùy thuộc vào diễn biến thị trường, chúng tôi có thể đưa ra khuyến nghị dừng lỗ hoặc chốt lãi khác so với các mức giá được đưa ra.</a:t>
          </a:r>
        </a:p>
        <a:p>
          <a:pPr marL="0" lvl="0" indent="0" algn="just" eaLnBrk="1" fontAlgn="auto" latinLnBrk="0" hangingPunct="1">
            <a:lnSpc>
              <a:spcPct val="130000"/>
            </a:lnSpc>
            <a:spcBef>
              <a:spcPts val="600"/>
            </a:spcBef>
            <a:spcAft>
              <a:spcPts val="600"/>
            </a:spcAft>
          </a:pPr>
          <a:endParaRPr lang="en-US" sz="1000">
            <a:solidFill>
              <a:schemeClr val="dk1"/>
            </a:solidFill>
            <a:latin typeface="Arial" pitchFamily="34" charset="0"/>
            <a:ea typeface="+mn-ea"/>
            <a:cs typeface="Arial"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13</xdr:col>
      <xdr:colOff>503669</xdr:colOff>
      <xdr:row>3</xdr:row>
      <xdr:rowOff>40171</xdr:rowOff>
    </xdr:to>
    <xdr:pic>
      <xdr:nvPicPr>
        <xdr:cNvPr id="2"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675" y="0"/>
          <a:ext cx="6390119" cy="525946"/>
        </a:xfrm>
        <a:prstGeom prst="rect">
          <a:avLst/>
        </a:prstGeom>
        <a:noFill/>
      </xdr:spPr>
    </xdr:pic>
    <xdr:clientData/>
  </xdr:twoCellAnchor>
  <xdr:twoCellAnchor>
    <xdr:from>
      <xdr:col>1</xdr:col>
      <xdr:colOff>49695</xdr:colOff>
      <xdr:row>4</xdr:row>
      <xdr:rowOff>173933</xdr:rowOff>
    </xdr:from>
    <xdr:to>
      <xdr:col>14</xdr:col>
      <xdr:colOff>0</xdr:colOff>
      <xdr:row>11</xdr:row>
      <xdr:rowOff>0</xdr:rowOff>
    </xdr:to>
    <xdr:sp macro="" textlink="">
      <xdr:nvSpPr>
        <xdr:cNvPr id="3" name="TextBox 2"/>
        <xdr:cNvSpPr txBox="1"/>
      </xdr:nvSpPr>
      <xdr:spPr>
        <a:xfrm>
          <a:off x="116370" y="821633"/>
          <a:ext cx="6436830" cy="11500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lvl="0" indent="0" algn="just" defTabSz="914400" eaLnBrk="1" fontAlgn="auto" latinLnBrk="0" hangingPunct="1">
            <a:lnSpc>
              <a:spcPct val="120000"/>
            </a:lnSpc>
            <a:spcBef>
              <a:spcPts val="300"/>
            </a:spcBef>
            <a:spcAft>
              <a:spcPts val="300"/>
            </a:spcAft>
            <a:buClrTx/>
            <a:buSzTx/>
            <a:buFontTx/>
            <a:buNone/>
            <a:tabLst/>
            <a:defRPr/>
          </a:pPr>
          <a:r>
            <a:rPr lang="en-US" sz="1000" b="0" baseline="0">
              <a:solidFill>
                <a:schemeClr val="dk1"/>
              </a:solidFill>
              <a:latin typeface="Arial" pitchFamily="34" charset="0"/>
              <a:ea typeface="+mn-ea"/>
              <a:cs typeface="Arial" pitchFamily="34" charset="0"/>
            </a:rPr>
            <a:t>Thị trường dao động hẹp với thanh khoản thấp trên hai sàn. Áp lực cung từ NĐTNN vẫn tác động đến chỉ số VN-Index vào cuối phiên. Tuy nhiên, lực cầu đối ứng từ NĐT trong nước tại một số mã đã giảm sâu/kỳ vọng KQKD Q2 khả quan khá tốt. Chúng tôi vẫn đánh giá tích cực về xu hướng thị trường trong trung dài hạn, khi các giải pháp xử lý nợ xấu, thúc đẩy tín dụng vẫn đang trong quá trình triển khai. Tuy nhiên, trong ngắn hạn, nhà đầu tư vẫn nên thận trọng. Trong trường hợp mạo hiểm, việc mua vào chỉ nên thực hiện một phần vốn, lựa chọn cổ phiếu theo nền tảng cơ bản, đón KQKD Q2.</a:t>
          </a:r>
        </a:p>
        <a:p>
          <a:pPr marL="0" marR="0" lvl="0" indent="0" algn="just" defTabSz="914400" eaLnBrk="1" fontAlgn="auto" latinLnBrk="0" hangingPunct="1">
            <a:lnSpc>
              <a:spcPct val="120000"/>
            </a:lnSpc>
            <a:spcBef>
              <a:spcPts val="300"/>
            </a:spcBef>
            <a:spcAft>
              <a:spcPts val="300"/>
            </a:spcAft>
            <a:buClrTx/>
            <a:buSzTx/>
            <a:buFontTx/>
            <a:buNone/>
            <a:tabLst/>
            <a:defRPr/>
          </a:pPr>
          <a:r>
            <a:rPr lang="en-US" sz="1000" b="0" baseline="0">
              <a:solidFill>
                <a:schemeClr val="dk1"/>
              </a:solidFill>
              <a:latin typeface="Arial" pitchFamily="34" charset="0"/>
              <a:ea typeface="+mn-ea"/>
              <a:cs typeface="Arial" pitchFamily="34" charset="0"/>
            </a:rPr>
            <a:t>Chúng tôi duy trì nhận </a:t>
          </a:r>
          <a:r>
            <a:rPr lang="vi-VN" sz="1000" b="0" baseline="0">
              <a:solidFill>
                <a:schemeClr val="dk1"/>
              </a:solidFill>
              <a:latin typeface="Arial" pitchFamily="34" charset="0"/>
              <a:ea typeface="+mn-ea"/>
              <a:cs typeface="Arial" pitchFamily="34" charset="0"/>
            </a:rPr>
            <a:t>định</a:t>
          </a:r>
          <a:r>
            <a:rPr lang="en-US" sz="1000" b="0" baseline="0">
              <a:solidFill>
                <a:schemeClr val="dk1"/>
              </a:solidFill>
              <a:latin typeface="Arial" pitchFamily="34" charset="0"/>
              <a:ea typeface="+mn-ea"/>
              <a:cs typeface="Arial" pitchFamily="34" charset="0"/>
            </a:rPr>
            <a:t> nhóm cổ phiếu Bluechips có nền tảng c</a:t>
          </a:r>
          <a:r>
            <a:rPr lang="vi-VN" sz="1000" b="0" baseline="0">
              <a:solidFill>
                <a:schemeClr val="dk1"/>
              </a:solidFill>
              <a:latin typeface="Arial" pitchFamily="34" charset="0"/>
              <a:ea typeface="+mn-ea"/>
              <a:cs typeface="Arial" pitchFamily="34" charset="0"/>
            </a:rPr>
            <a:t>ơ</a:t>
          </a:r>
          <a:r>
            <a:rPr lang="en-US" sz="1000" b="0" baseline="0">
              <a:solidFill>
                <a:schemeClr val="dk1"/>
              </a:solidFill>
              <a:latin typeface="Arial" pitchFamily="34" charset="0"/>
              <a:ea typeface="+mn-ea"/>
              <a:cs typeface="Arial" pitchFamily="34" charset="0"/>
            </a:rPr>
            <a:t> bản tốt vẫn là c</a:t>
          </a:r>
          <a:r>
            <a:rPr lang="vi-VN" sz="1000" b="0" baseline="0">
              <a:solidFill>
                <a:schemeClr val="dk1"/>
              </a:solidFill>
              <a:latin typeface="Arial" pitchFamily="34" charset="0"/>
              <a:ea typeface="+mn-ea"/>
              <a:cs typeface="Arial" pitchFamily="34" charset="0"/>
            </a:rPr>
            <a:t>ơ</a:t>
          </a:r>
          <a:r>
            <a:rPr lang="en-US" sz="1000" b="0" baseline="0">
              <a:solidFill>
                <a:schemeClr val="dk1"/>
              </a:solidFill>
              <a:latin typeface="Arial" pitchFamily="34" charset="0"/>
              <a:ea typeface="+mn-ea"/>
              <a:cs typeface="Arial" pitchFamily="34" charset="0"/>
            </a:rPr>
            <a:t> hội </a:t>
          </a:r>
          <a:r>
            <a:rPr lang="vi-VN" sz="1000" b="0" baseline="0">
              <a:solidFill>
                <a:schemeClr val="dk1"/>
              </a:solidFill>
              <a:latin typeface="Arial" pitchFamily="34" charset="0"/>
              <a:ea typeface="+mn-ea"/>
              <a:cs typeface="Arial" pitchFamily="34" charset="0"/>
            </a:rPr>
            <a:t>đầ</a:t>
          </a:r>
          <a:r>
            <a:rPr lang="en-US" sz="1000" b="0" baseline="0">
              <a:solidFill>
                <a:schemeClr val="dk1"/>
              </a:solidFill>
              <a:latin typeface="Arial" pitchFamily="34" charset="0"/>
              <a:ea typeface="+mn-ea"/>
              <a:cs typeface="Arial" pitchFamily="34" charset="0"/>
            </a:rPr>
            <a:t>u t</a:t>
          </a:r>
          <a:r>
            <a:rPr lang="vi-VN" sz="1000" b="0" baseline="0">
              <a:solidFill>
                <a:schemeClr val="dk1"/>
              </a:solidFill>
              <a:latin typeface="Arial" pitchFamily="34" charset="0"/>
              <a:ea typeface="+mn-ea"/>
              <a:cs typeface="Arial" pitchFamily="34" charset="0"/>
            </a:rPr>
            <a:t>ư</a:t>
          </a:r>
          <a:r>
            <a:rPr lang="en-US" sz="1000" b="0" baseline="0">
              <a:solidFill>
                <a:schemeClr val="dk1"/>
              </a:solidFill>
              <a:latin typeface="Arial" pitchFamily="34" charset="0"/>
              <a:ea typeface="+mn-ea"/>
              <a:cs typeface="Arial" pitchFamily="34" charset="0"/>
            </a:rPr>
            <a:t> </a:t>
          </a:r>
          <a:r>
            <a:rPr lang="vi-VN" sz="1000" b="0" baseline="0">
              <a:solidFill>
                <a:schemeClr val="dk1"/>
              </a:solidFill>
              <a:latin typeface="Arial" pitchFamily="34" charset="0"/>
              <a:ea typeface="+mn-ea"/>
              <a:cs typeface="Arial" pitchFamily="34" charset="0"/>
            </a:rPr>
            <a:t>đáng</a:t>
          </a:r>
          <a:r>
            <a:rPr lang="en-US" sz="1000" b="0" baseline="0">
              <a:solidFill>
                <a:schemeClr val="dk1"/>
              </a:solidFill>
              <a:latin typeface="Arial" pitchFamily="34" charset="0"/>
              <a:ea typeface="+mn-ea"/>
              <a:cs typeface="Arial" pitchFamily="34" charset="0"/>
            </a:rPr>
            <a:t> quan tâm trong n</a:t>
          </a:r>
          <a:r>
            <a:rPr lang="vi-VN" sz="1000" b="0" baseline="0">
              <a:solidFill>
                <a:schemeClr val="dk1"/>
              </a:solidFill>
              <a:latin typeface="Arial" pitchFamily="34" charset="0"/>
              <a:ea typeface="+mn-ea"/>
              <a:cs typeface="Arial" pitchFamily="34" charset="0"/>
            </a:rPr>
            <a:t>ă</a:t>
          </a:r>
          <a:r>
            <a:rPr lang="en-US" sz="1000" b="0" baseline="0">
              <a:solidFill>
                <a:schemeClr val="dk1"/>
              </a:solidFill>
              <a:latin typeface="Arial" pitchFamily="34" charset="0"/>
              <a:ea typeface="+mn-ea"/>
              <a:cs typeface="Arial" pitchFamily="34" charset="0"/>
            </a:rPr>
            <a:t>m 2013. </a:t>
          </a:r>
          <a:r>
            <a:rPr lang="en-US" sz="1000" b="0">
              <a:solidFill>
                <a:schemeClr val="dk1"/>
              </a:solidFill>
              <a:latin typeface="Arial" pitchFamily="34" charset="0"/>
              <a:ea typeface="+mn-ea"/>
              <a:cs typeface="Arial" pitchFamily="34" charset="0"/>
            </a:rPr>
            <a:t>Chúng tôi thống kê chỉ tiêu tài chính của 10 cổ </a:t>
          </a:r>
          <a:r>
            <a:rPr lang="en-US" sz="1000" b="0" baseline="0">
              <a:solidFill>
                <a:schemeClr val="dk1"/>
              </a:solidFill>
              <a:latin typeface="Arial" pitchFamily="34" charset="0"/>
              <a:ea typeface="+mn-ea"/>
              <a:cs typeface="Arial" pitchFamily="34" charset="0"/>
            </a:rPr>
            <a:t>có t</a:t>
          </a:r>
          <a:r>
            <a:rPr lang="vi-VN" sz="1000" b="0" baseline="0">
              <a:solidFill>
                <a:schemeClr val="dk1"/>
              </a:solidFill>
              <a:latin typeface="Arial" pitchFamily="34" charset="0"/>
              <a:ea typeface="+mn-ea"/>
              <a:cs typeface="Arial" pitchFamily="34" charset="0"/>
            </a:rPr>
            <a:t>ă</a:t>
          </a:r>
          <a:r>
            <a:rPr lang="en-US" sz="1000" b="0" baseline="0">
              <a:solidFill>
                <a:schemeClr val="dk1"/>
              </a:solidFill>
              <a:latin typeface="Arial" pitchFamily="34" charset="0"/>
              <a:ea typeface="+mn-ea"/>
              <a:cs typeface="Arial" pitchFamily="34" charset="0"/>
            </a:rPr>
            <a:t>ng tr</a:t>
          </a:r>
          <a:r>
            <a:rPr lang="vi-VN" sz="1000" b="0" baseline="0">
              <a:solidFill>
                <a:schemeClr val="dk1"/>
              </a:solidFill>
              <a:latin typeface="Arial" pitchFamily="34" charset="0"/>
              <a:ea typeface="+mn-ea"/>
              <a:cs typeface="Arial" pitchFamily="34" charset="0"/>
            </a:rPr>
            <a:t>ưởng</a:t>
          </a:r>
          <a:r>
            <a:rPr lang="en-US" sz="1000" b="0" baseline="0">
              <a:solidFill>
                <a:schemeClr val="dk1"/>
              </a:solidFill>
              <a:latin typeface="Arial" pitchFamily="34" charset="0"/>
              <a:ea typeface="+mn-ea"/>
              <a:cs typeface="Arial" pitchFamily="34" charset="0"/>
            </a:rPr>
            <a:t> lợi nhuận Q1.2013 cao nhất, 10 cổ phiếu có KQKD Q1 hoàn thành kế hoạch n</a:t>
          </a:r>
          <a:r>
            <a:rPr lang="vi-VN" sz="1000" b="0" baseline="0">
              <a:solidFill>
                <a:schemeClr val="dk1"/>
              </a:solidFill>
              <a:latin typeface="Arial" pitchFamily="34" charset="0"/>
              <a:ea typeface="+mn-ea"/>
              <a:cs typeface="Arial" pitchFamily="34" charset="0"/>
            </a:rPr>
            <a:t>ă</a:t>
          </a:r>
          <a:r>
            <a:rPr lang="en-US" sz="1000" b="0" baseline="0">
              <a:solidFill>
                <a:schemeClr val="dk1"/>
              </a:solidFill>
              <a:latin typeface="Arial" pitchFamily="34" charset="0"/>
              <a:ea typeface="+mn-ea"/>
              <a:cs typeface="Arial" pitchFamily="34" charset="0"/>
            </a:rPr>
            <a:t>m 2013 cao nhất, 10 cổ phiếu có tỷ lệ sở hữu của NĐTNN cao nhất </a:t>
          </a:r>
          <a:r>
            <a:rPr lang="vi-VN" sz="1000" b="0" baseline="0">
              <a:solidFill>
                <a:schemeClr val="dk1"/>
              </a:solidFill>
              <a:latin typeface="Arial" pitchFamily="34" charset="0"/>
              <a:ea typeface="+mn-ea"/>
              <a:cs typeface="Arial" pitchFamily="34" charset="0"/>
            </a:rPr>
            <a:t>để</a:t>
          </a:r>
          <a:r>
            <a:rPr lang="en-US" sz="1000" b="0" baseline="0">
              <a:solidFill>
                <a:schemeClr val="dk1"/>
              </a:solidFill>
              <a:latin typeface="Arial" pitchFamily="34" charset="0"/>
              <a:ea typeface="+mn-ea"/>
              <a:cs typeface="Arial" pitchFamily="34" charset="0"/>
            </a:rPr>
            <a:t> nhà </a:t>
          </a:r>
          <a:r>
            <a:rPr lang="vi-VN" sz="1000" b="0" baseline="0">
              <a:solidFill>
                <a:schemeClr val="dk1"/>
              </a:solidFill>
              <a:latin typeface="Arial" pitchFamily="34" charset="0"/>
              <a:ea typeface="+mn-ea"/>
              <a:cs typeface="Arial" pitchFamily="34" charset="0"/>
            </a:rPr>
            <a:t>đầ</a:t>
          </a:r>
          <a:r>
            <a:rPr lang="en-US" sz="1000" b="0" baseline="0">
              <a:solidFill>
                <a:schemeClr val="dk1"/>
              </a:solidFill>
              <a:latin typeface="Arial" pitchFamily="34" charset="0"/>
              <a:ea typeface="+mn-ea"/>
              <a:cs typeface="Arial" pitchFamily="34" charset="0"/>
            </a:rPr>
            <a:t>u t</a:t>
          </a:r>
          <a:r>
            <a:rPr lang="vi-VN" sz="1000" b="0" baseline="0">
              <a:solidFill>
                <a:schemeClr val="dk1"/>
              </a:solidFill>
              <a:latin typeface="Arial" pitchFamily="34" charset="0"/>
              <a:ea typeface="+mn-ea"/>
              <a:cs typeface="Arial" pitchFamily="34" charset="0"/>
            </a:rPr>
            <a:t>ư</a:t>
          </a:r>
          <a:r>
            <a:rPr lang="en-US" sz="1000" b="0" baseline="0">
              <a:solidFill>
                <a:schemeClr val="dk1"/>
              </a:solidFill>
              <a:latin typeface="Arial" pitchFamily="34" charset="0"/>
              <a:ea typeface="+mn-ea"/>
              <a:cs typeface="Arial" pitchFamily="34" charset="0"/>
            </a:rPr>
            <a:t> tham khảo. </a:t>
          </a:r>
        </a:p>
      </xdr:txBody>
    </xdr:sp>
    <xdr:clientData/>
  </xdr:twoCellAnchor>
  <xdr:twoCellAnchor>
    <xdr:from>
      <xdr:col>1</xdr:col>
      <xdr:colOff>1</xdr:colOff>
      <xdr:row>56</xdr:row>
      <xdr:rowOff>0</xdr:rowOff>
    </xdr:from>
    <xdr:to>
      <xdr:col>13</xdr:col>
      <xdr:colOff>463828</xdr:colOff>
      <xdr:row>58</xdr:row>
      <xdr:rowOff>33128</xdr:rowOff>
    </xdr:to>
    <xdr:sp macro="" textlink="">
      <xdr:nvSpPr>
        <xdr:cNvPr id="4" name="TextBox 3"/>
        <xdr:cNvSpPr txBox="1"/>
      </xdr:nvSpPr>
      <xdr:spPr>
        <a:xfrm>
          <a:off x="66676" y="9582150"/>
          <a:ext cx="6350277" cy="3569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lgn="just">
            <a:lnSpc>
              <a:spcPct val="120000"/>
            </a:lnSpc>
            <a:spcBef>
              <a:spcPts val="200"/>
            </a:spcBef>
            <a:spcAft>
              <a:spcPts val="200"/>
            </a:spcAft>
          </a:pPr>
          <a:r>
            <a:rPr lang="en-US" sz="800" b="0" i="1">
              <a:solidFill>
                <a:schemeClr val="dk1"/>
              </a:solidFill>
              <a:latin typeface="Arial" pitchFamily="34" charset="0"/>
              <a:ea typeface="+mn-ea"/>
              <a:cs typeface="Arial" pitchFamily="34" charset="0"/>
            </a:rPr>
            <a:t>Ghi chú:  EPS, ROA và ROE tính theo</a:t>
          </a:r>
          <a:r>
            <a:rPr lang="en-US" sz="800" b="0" i="1" baseline="0">
              <a:solidFill>
                <a:schemeClr val="dk1"/>
              </a:solidFill>
              <a:latin typeface="Arial" pitchFamily="34" charset="0"/>
              <a:ea typeface="+mn-ea"/>
              <a:cs typeface="Arial" pitchFamily="34" charset="0"/>
            </a:rPr>
            <a:t> dữ liệu bốn quý gần nhất</a:t>
          </a:r>
        </a:p>
        <a:p>
          <a:pPr marL="0" indent="0" algn="just">
            <a:lnSpc>
              <a:spcPct val="120000"/>
            </a:lnSpc>
            <a:spcBef>
              <a:spcPts val="200"/>
            </a:spcBef>
            <a:spcAft>
              <a:spcPts val="200"/>
            </a:spcAft>
          </a:pPr>
          <a:r>
            <a:rPr lang="en-US" sz="800" b="0" i="1" baseline="0">
              <a:solidFill>
                <a:schemeClr val="dk1"/>
              </a:solidFill>
              <a:latin typeface="Arial" pitchFamily="34" charset="0"/>
              <a:ea typeface="+mn-ea"/>
              <a:cs typeface="Arial" pitchFamily="34" charset="0"/>
            </a:rPr>
            <a:t>              BV tính theo báo cáo tài chính quý gần nhất</a:t>
          </a:r>
        </a:p>
        <a:p>
          <a:pPr marL="0" indent="0" algn="just">
            <a:lnSpc>
              <a:spcPct val="120000"/>
            </a:lnSpc>
            <a:spcBef>
              <a:spcPts val="200"/>
            </a:spcBef>
            <a:spcAft>
              <a:spcPts val="200"/>
            </a:spcAft>
          </a:pPr>
          <a:r>
            <a:rPr lang="en-US" sz="800" b="0" i="1" baseline="0">
              <a:solidFill>
                <a:schemeClr val="dk1"/>
              </a:solidFill>
              <a:latin typeface="Arial" pitchFamily="34" charset="0"/>
              <a:ea typeface="+mn-ea"/>
              <a:cs typeface="Arial" pitchFamily="34" charset="0"/>
            </a:rPr>
            <a:t>             Giá lấy theo giá </a:t>
          </a:r>
          <a:r>
            <a:rPr lang="vi-VN" sz="800" b="0" i="1" baseline="0">
              <a:solidFill>
                <a:schemeClr val="dk1"/>
              </a:solidFill>
              <a:latin typeface="Arial" pitchFamily="34" charset="0"/>
              <a:ea typeface="+mn-ea"/>
              <a:cs typeface="Arial" pitchFamily="34" charset="0"/>
            </a:rPr>
            <a:t>đóng</a:t>
          </a:r>
          <a:r>
            <a:rPr lang="en-US" sz="800" b="0" i="1" baseline="0">
              <a:solidFill>
                <a:schemeClr val="dk1"/>
              </a:solidFill>
              <a:latin typeface="Arial" pitchFamily="34" charset="0"/>
              <a:ea typeface="+mn-ea"/>
              <a:cs typeface="Arial" pitchFamily="34" charset="0"/>
            </a:rPr>
            <a:t> cửa ngày 04/07/2013.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95250</xdr:colOff>
      <xdr:row>6</xdr:row>
      <xdr:rowOff>0</xdr:rowOff>
    </xdr:from>
    <xdr:to>
      <xdr:col>1</xdr:col>
      <xdr:colOff>190500</xdr:colOff>
      <xdr:row>6</xdr:row>
      <xdr:rowOff>85725</xdr:rowOff>
    </xdr:to>
    <xdr:sp macro="" textlink="">
      <xdr:nvSpPr>
        <xdr:cNvPr id="4" name="Rectangle 3"/>
        <xdr:cNvSpPr/>
      </xdr:nvSpPr>
      <xdr:spPr>
        <a:xfrm>
          <a:off x="180975" y="100965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95250</xdr:colOff>
      <xdr:row>6</xdr:row>
      <xdr:rowOff>0</xdr:rowOff>
    </xdr:from>
    <xdr:to>
      <xdr:col>8</xdr:col>
      <xdr:colOff>190500</xdr:colOff>
      <xdr:row>6</xdr:row>
      <xdr:rowOff>85725</xdr:rowOff>
    </xdr:to>
    <xdr:sp macro="" textlink="">
      <xdr:nvSpPr>
        <xdr:cNvPr id="5" name="Rectangle 4"/>
        <xdr:cNvSpPr/>
      </xdr:nvSpPr>
      <xdr:spPr>
        <a:xfrm>
          <a:off x="3790950" y="100965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95250</xdr:colOff>
      <xdr:row>23</xdr:row>
      <xdr:rowOff>38100</xdr:rowOff>
    </xdr:from>
    <xdr:to>
      <xdr:col>1</xdr:col>
      <xdr:colOff>190500</xdr:colOff>
      <xdr:row>23</xdr:row>
      <xdr:rowOff>123825</xdr:rowOff>
    </xdr:to>
    <xdr:sp macro="" textlink="">
      <xdr:nvSpPr>
        <xdr:cNvPr id="7" name="Rectangle 6"/>
        <xdr:cNvSpPr/>
      </xdr:nvSpPr>
      <xdr:spPr>
        <a:xfrm>
          <a:off x="180975" y="417195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95250</xdr:colOff>
      <xdr:row>23</xdr:row>
      <xdr:rowOff>38100</xdr:rowOff>
    </xdr:from>
    <xdr:to>
      <xdr:col>8</xdr:col>
      <xdr:colOff>190500</xdr:colOff>
      <xdr:row>23</xdr:row>
      <xdr:rowOff>123825</xdr:rowOff>
    </xdr:to>
    <xdr:sp macro="" textlink="">
      <xdr:nvSpPr>
        <xdr:cNvPr id="8" name="Rectangle 7"/>
        <xdr:cNvSpPr/>
      </xdr:nvSpPr>
      <xdr:spPr>
        <a:xfrm>
          <a:off x="3790950" y="417195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95250</xdr:colOff>
      <xdr:row>40</xdr:row>
      <xdr:rowOff>38100</xdr:rowOff>
    </xdr:from>
    <xdr:to>
      <xdr:col>1</xdr:col>
      <xdr:colOff>190500</xdr:colOff>
      <xdr:row>40</xdr:row>
      <xdr:rowOff>123825</xdr:rowOff>
    </xdr:to>
    <xdr:sp macro="" textlink="">
      <xdr:nvSpPr>
        <xdr:cNvPr id="9" name="Rectangle 8"/>
        <xdr:cNvSpPr/>
      </xdr:nvSpPr>
      <xdr:spPr>
        <a:xfrm>
          <a:off x="180975" y="735330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95250</xdr:colOff>
      <xdr:row>40</xdr:row>
      <xdr:rowOff>38100</xdr:rowOff>
    </xdr:from>
    <xdr:to>
      <xdr:col>8</xdr:col>
      <xdr:colOff>190500</xdr:colOff>
      <xdr:row>40</xdr:row>
      <xdr:rowOff>123825</xdr:rowOff>
    </xdr:to>
    <xdr:sp macro="" textlink="">
      <xdr:nvSpPr>
        <xdr:cNvPr id="10" name="Rectangle 9"/>
        <xdr:cNvSpPr/>
      </xdr:nvSpPr>
      <xdr:spPr>
        <a:xfrm>
          <a:off x="3790950" y="735330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editAs="oneCell">
    <xdr:from>
      <xdr:col>0</xdr:col>
      <xdr:colOff>28575</xdr:colOff>
      <xdr:row>0</xdr:row>
      <xdr:rowOff>28575</xdr:rowOff>
    </xdr:from>
    <xdr:to>
      <xdr:col>13</xdr:col>
      <xdr:colOff>0</xdr:colOff>
      <xdr:row>3</xdr:row>
      <xdr:rowOff>123824</xdr:rowOff>
    </xdr:to>
    <xdr:pic>
      <xdr:nvPicPr>
        <xdr:cNvPr id="11"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28575" y="28575"/>
          <a:ext cx="6534150" cy="581024"/>
        </a:xfrm>
        <a:prstGeom prst="rect">
          <a:avLst/>
        </a:prstGeom>
        <a:noFill/>
      </xdr:spPr>
    </xdr:pic>
    <xdr:clientData/>
  </xdr:twoCellAnchor>
  <xdr:twoCellAnchor>
    <xdr:from>
      <xdr:col>0</xdr:col>
      <xdr:colOff>76201</xdr:colOff>
      <xdr:row>24</xdr:row>
      <xdr:rowOff>180976</xdr:rowOff>
    </xdr:from>
    <xdr:to>
      <xdr:col>6</xdr:col>
      <xdr:colOff>273642</xdr:colOff>
      <xdr:row>38</xdr:row>
      <xdr:rowOff>57665</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419101</xdr:colOff>
      <xdr:row>24</xdr:row>
      <xdr:rowOff>180976</xdr:rowOff>
    </xdr:from>
    <xdr:to>
      <xdr:col>12</xdr:col>
      <xdr:colOff>552451</xdr:colOff>
      <xdr:row>38</xdr:row>
      <xdr:rowOff>66675</xdr:rowOff>
    </xdr:to>
    <xdr:graphicFrame macro="">
      <xdr:nvGraphicFramePr>
        <xdr:cNvPr id="16"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428626</xdr:colOff>
      <xdr:row>42</xdr:row>
      <xdr:rowOff>1</xdr:rowOff>
    </xdr:from>
    <xdr:to>
      <xdr:col>12</xdr:col>
      <xdr:colOff>561976</xdr:colOff>
      <xdr:row>55</xdr:row>
      <xdr:rowOff>76200</xdr:rowOff>
    </xdr:to>
    <xdr:graphicFrame macro="">
      <xdr:nvGraphicFramePr>
        <xdr:cNvPr id="17"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57150</xdr:colOff>
      <xdr:row>42</xdr:row>
      <xdr:rowOff>9526</xdr:rowOff>
    </xdr:from>
    <xdr:to>
      <xdr:col>6</xdr:col>
      <xdr:colOff>271919</xdr:colOff>
      <xdr:row>55</xdr:row>
      <xdr:rowOff>67707</xdr:rowOff>
    </xdr:to>
    <xdr:graphicFrame macro="">
      <xdr:nvGraphicFramePr>
        <xdr:cNvPr id="18"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76200</xdr:colOff>
      <xdr:row>7</xdr:row>
      <xdr:rowOff>57149</xdr:rowOff>
    </xdr:from>
    <xdr:to>
      <xdr:col>6</xdr:col>
      <xdr:colOff>352425</xdr:colOff>
      <xdr:row>22</xdr:row>
      <xdr:rowOff>104775</xdr:rowOff>
    </xdr:to>
    <xdr:graphicFrame macro="">
      <xdr:nvGraphicFramePr>
        <xdr:cNvPr id="19"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409575</xdr:colOff>
      <xdr:row>7</xdr:row>
      <xdr:rowOff>57150</xdr:rowOff>
    </xdr:from>
    <xdr:to>
      <xdr:col>12</xdr:col>
      <xdr:colOff>561975</xdr:colOff>
      <xdr:row>22</xdr:row>
      <xdr:rowOff>104776</xdr:rowOff>
    </xdr:to>
    <xdr:graphicFrame macro="">
      <xdr:nvGraphicFramePr>
        <xdr:cNvPr id="20"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11</xdr:col>
      <xdr:colOff>666750</xdr:colOff>
      <xdr:row>3</xdr:row>
      <xdr:rowOff>114299</xdr:rowOff>
    </xdr:to>
    <xdr:pic>
      <xdr:nvPicPr>
        <xdr:cNvPr id="7"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0" y="19050"/>
          <a:ext cx="6553200" cy="581024"/>
        </a:xfrm>
        <a:prstGeom prst="rect">
          <a:avLst/>
        </a:prstGeom>
        <a:noFill/>
      </xdr:spPr>
    </xdr:pic>
    <xdr:clientData/>
  </xdr:twoCellAnchor>
  <xdr:twoCellAnchor>
    <xdr:from>
      <xdr:col>1</xdr:col>
      <xdr:colOff>38100</xdr:colOff>
      <xdr:row>9</xdr:row>
      <xdr:rowOff>57150</xdr:rowOff>
    </xdr:from>
    <xdr:to>
      <xdr:col>1</xdr:col>
      <xdr:colOff>133350</xdr:colOff>
      <xdr:row>9</xdr:row>
      <xdr:rowOff>142875</xdr:rowOff>
    </xdr:to>
    <xdr:sp macro="" textlink="">
      <xdr:nvSpPr>
        <xdr:cNvPr id="11" name="Rectangle 10"/>
        <xdr:cNvSpPr/>
      </xdr:nvSpPr>
      <xdr:spPr>
        <a:xfrm>
          <a:off x="76200" y="14954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38100</xdr:colOff>
      <xdr:row>19</xdr:row>
      <xdr:rowOff>57150</xdr:rowOff>
    </xdr:from>
    <xdr:to>
      <xdr:col>1</xdr:col>
      <xdr:colOff>133350</xdr:colOff>
      <xdr:row>19</xdr:row>
      <xdr:rowOff>142875</xdr:rowOff>
    </xdr:to>
    <xdr:sp macro="" textlink="">
      <xdr:nvSpPr>
        <xdr:cNvPr id="12" name="Rectangle 11"/>
        <xdr:cNvSpPr/>
      </xdr:nvSpPr>
      <xdr:spPr>
        <a:xfrm>
          <a:off x="76200" y="357187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38100</xdr:colOff>
      <xdr:row>29</xdr:row>
      <xdr:rowOff>57150</xdr:rowOff>
    </xdr:from>
    <xdr:to>
      <xdr:col>1</xdr:col>
      <xdr:colOff>133350</xdr:colOff>
      <xdr:row>29</xdr:row>
      <xdr:rowOff>142875</xdr:rowOff>
    </xdr:to>
    <xdr:sp macro="" textlink="">
      <xdr:nvSpPr>
        <xdr:cNvPr id="13" name="Rectangle 12"/>
        <xdr:cNvSpPr/>
      </xdr:nvSpPr>
      <xdr:spPr>
        <a:xfrm>
          <a:off x="76200" y="581977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38100</xdr:colOff>
      <xdr:row>39</xdr:row>
      <xdr:rowOff>57150</xdr:rowOff>
    </xdr:from>
    <xdr:to>
      <xdr:col>1</xdr:col>
      <xdr:colOff>133350</xdr:colOff>
      <xdr:row>39</xdr:row>
      <xdr:rowOff>142875</xdr:rowOff>
    </xdr:to>
    <xdr:sp macro="" textlink="">
      <xdr:nvSpPr>
        <xdr:cNvPr id="14" name="Rectangle 13"/>
        <xdr:cNvSpPr/>
      </xdr:nvSpPr>
      <xdr:spPr>
        <a:xfrm>
          <a:off x="76200" y="806767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28575</xdr:rowOff>
    </xdr:from>
    <xdr:to>
      <xdr:col>13</xdr:col>
      <xdr:colOff>533399</xdr:colOff>
      <xdr:row>3</xdr:row>
      <xdr:rowOff>9524</xdr:rowOff>
    </xdr:to>
    <xdr:pic>
      <xdr:nvPicPr>
        <xdr:cNvPr id="7"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9525" y="28575"/>
          <a:ext cx="6534149" cy="581024"/>
        </a:xfrm>
        <a:prstGeom prst="rect">
          <a:avLst/>
        </a:prstGeom>
        <a:noFill/>
      </xdr:spPr>
    </xdr:pic>
    <xdr:clientData/>
  </xdr:twoCellAnchor>
  <xdr:twoCellAnchor>
    <xdr:from>
      <xdr:col>1</xdr:col>
      <xdr:colOff>38100</xdr:colOff>
      <xdr:row>6</xdr:row>
      <xdr:rowOff>28575</xdr:rowOff>
    </xdr:from>
    <xdr:to>
      <xdr:col>1</xdr:col>
      <xdr:colOff>133350</xdr:colOff>
      <xdr:row>6</xdr:row>
      <xdr:rowOff>114300</xdr:rowOff>
    </xdr:to>
    <xdr:sp macro="" textlink="">
      <xdr:nvSpPr>
        <xdr:cNvPr id="15" name="Rectangle 14"/>
        <xdr:cNvSpPr/>
      </xdr:nvSpPr>
      <xdr:spPr>
        <a:xfrm>
          <a:off x="95250" y="12287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38100</xdr:colOff>
      <xdr:row>6</xdr:row>
      <xdr:rowOff>28575</xdr:rowOff>
    </xdr:from>
    <xdr:to>
      <xdr:col>8</xdr:col>
      <xdr:colOff>133350</xdr:colOff>
      <xdr:row>6</xdr:row>
      <xdr:rowOff>114300</xdr:rowOff>
    </xdr:to>
    <xdr:sp macro="" textlink="">
      <xdr:nvSpPr>
        <xdr:cNvPr id="19" name="Rectangle 18"/>
        <xdr:cNvSpPr/>
      </xdr:nvSpPr>
      <xdr:spPr>
        <a:xfrm>
          <a:off x="3581400" y="12287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38100</xdr:colOff>
      <xdr:row>15</xdr:row>
      <xdr:rowOff>28575</xdr:rowOff>
    </xdr:from>
    <xdr:to>
      <xdr:col>1</xdr:col>
      <xdr:colOff>133350</xdr:colOff>
      <xdr:row>15</xdr:row>
      <xdr:rowOff>114300</xdr:rowOff>
    </xdr:to>
    <xdr:sp macro="" textlink="">
      <xdr:nvSpPr>
        <xdr:cNvPr id="20" name="Rectangle 19"/>
        <xdr:cNvSpPr/>
      </xdr:nvSpPr>
      <xdr:spPr>
        <a:xfrm>
          <a:off x="95250" y="315277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38100</xdr:colOff>
      <xdr:row>15</xdr:row>
      <xdr:rowOff>28575</xdr:rowOff>
    </xdr:from>
    <xdr:to>
      <xdr:col>8</xdr:col>
      <xdr:colOff>133350</xdr:colOff>
      <xdr:row>15</xdr:row>
      <xdr:rowOff>114300</xdr:rowOff>
    </xdr:to>
    <xdr:sp macro="" textlink="">
      <xdr:nvSpPr>
        <xdr:cNvPr id="21" name="Rectangle 20"/>
        <xdr:cNvSpPr/>
      </xdr:nvSpPr>
      <xdr:spPr>
        <a:xfrm>
          <a:off x="3581400" y="315277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47625</xdr:colOff>
      <xdr:row>24</xdr:row>
      <xdr:rowOff>38100</xdr:rowOff>
    </xdr:from>
    <xdr:to>
      <xdr:col>1</xdr:col>
      <xdr:colOff>142875</xdr:colOff>
      <xdr:row>24</xdr:row>
      <xdr:rowOff>123825</xdr:rowOff>
    </xdr:to>
    <xdr:sp macro="" textlink="">
      <xdr:nvSpPr>
        <xdr:cNvPr id="22" name="Rectangle 21"/>
        <xdr:cNvSpPr/>
      </xdr:nvSpPr>
      <xdr:spPr>
        <a:xfrm>
          <a:off x="104775" y="483870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47625</xdr:colOff>
      <xdr:row>24</xdr:row>
      <xdr:rowOff>38100</xdr:rowOff>
    </xdr:from>
    <xdr:to>
      <xdr:col>8</xdr:col>
      <xdr:colOff>142875</xdr:colOff>
      <xdr:row>24</xdr:row>
      <xdr:rowOff>123825</xdr:rowOff>
    </xdr:to>
    <xdr:sp macro="" textlink="">
      <xdr:nvSpPr>
        <xdr:cNvPr id="23" name="Rectangle 22"/>
        <xdr:cNvSpPr/>
      </xdr:nvSpPr>
      <xdr:spPr>
        <a:xfrm>
          <a:off x="3514725" y="4838700"/>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47625</xdr:colOff>
      <xdr:row>33</xdr:row>
      <xdr:rowOff>38100</xdr:rowOff>
    </xdr:from>
    <xdr:to>
      <xdr:col>1</xdr:col>
      <xdr:colOff>142875</xdr:colOff>
      <xdr:row>33</xdr:row>
      <xdr:rowOff>123825</xdr:rowOff>
    </xdr:to>
    <xdr:sp macro="" textlink="">
      <xdr:nvSpPr>
        <xdr:cNvPr id="24" name="Rectangle 23"/>
        <xdr:cNvSpPr/>
      </xdr:nvSpPr>
      <xdr:spPr>
        <a:xfrm>
          <a:off x="104775" y="66389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47625</xdr:colOff>
      <xdr:row>33</xdr:row>
      <xdr:rowOff>38100</xdr:rowOff>
    </xdr:from>
    <xdr:to>
      <xdr:col>8</xdr:col>
      <xdr:colOff>142875</xdr:colOff>
      <xdr:row>33</xdr:row>
      <xdr:rowOff>123825</xdr:rowOff>
    </xdr:to>
    <xdr:sp macro="" textlink="">
      <xdr:nvSpPr>
        <xdr:cNvPr id="25" name="Rectangle 24"/>
        <xdr:cNvSpPr/>
      </xdr:nvSpPr>
      <xdr:spPr>
        <a:xfrm>
          <a:off x="3514725" y="66389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1</xdr:col>
      <xdr:colOff>47625</xdr:colOff>
      <xdr:row>42</xdr:row>
      <xdr:rowOff>38100</xdr:rowOff>
    </xdr:from>
    <xdr:to>
      <xdr:col>1</xdr:col>
      <xdr:colOff>142875</xdr:colOff>
      <xdr:row>42</xdr:row>
      <xdr:rowOff>123825</xdr:rowOff>
    </xdr:to>
    <xdr:sp macro="" textlink="">
      <xdr:nvSpPr>
        <xdr:cNvPr id="26" name="Rectangle 25"/>
        <xdr:cNvSpPr/>
      </xdr:nvSpPr>
      <xdr:spPr>
        <a:xfrm>
          <a:off x="104775" y="82391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twoCellAnchor>
    <xdr:from>
      <xdr:col>8</xdr:col>
      <xdr:colOff>47625</xdr:colOff>
      <xdr:row>42</xdr:row>
      <xdr:rowOff>38100</xdr:rowOff>
    </xdr:from>
    <xdr:to>
      <xdr:col>8</xdr:col>
      <xdr:colOff>142875</xdr:colOff>
      <xdr:row>42</xdr:row>
      <xdr:rowOff>123825</xdr:rowOff>
    </xdr:to>
    <xdr:sp macro="" textlink="">
      <xdr:nvSpPr>
        <xdr:cNvPr id="27" name="Rectangle 26"/>
        <xdr:cNvSpPr/>
      </xdr:nvSpPr>
      <xdr:spPr>
        <a:xfrm>
          <a:off x="3514725" y="8239125"/>
          <a:ext cx="95250" cy="857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123824</xdr:colOff>
      <xdr:row>28</xdr:row>
      <xdr:rowOff>95250</xdr:rowOff>
    </xdr:from>
    <xdr:to>
      <xdr:col>10</xdr:col>
      <xdr:colOff>600074</xdr:colOff>
      <xdr:row>30</xdr:row>
      <xdr:rowOff>152400</xdr:rowOff>
    </xdr:to>
    <xdr:sp macro="" textlink="">
      <xdr:nvSpPr>
        <xdr:cNvPr id="4" name="TextBox 3"/>
        <xdr:cNvSpPr txBox="1"/>
      </xdr:nvSpPr>
      <xdr:spPr>
        <a:xfrm>
          <a:off x="123824" y="1609725"/>
          <a:ext cx="6086475"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000">
              <a:solidFill>
                <a:schemeClr val="dk1"/>
              </a:solidFill>
              <a:latin typeface="Arial" pitchFamily="34" charset="0"/>
              <a:ea typeface="+mn-ea"/>
              <a:cs typeface="Arial" pitchFamily="34" charset="0"/>
            </a:rPr>
            <a:t>Mọi thông tin xin vui lòng liên hệ:</a:t>
          </a:r>
        </a:p>
        <a:p>
          <a:r>
            <a:rPr lang="en-US" sz="1200" b="1">
              <a:solidFill>
                <a:schemeClr val="tx2"/>
              </a:solidFill>
              <a:latin typeface="Arial" pitchFamily="34" charset="0"/>
              <a:ea typeface="+mn-ea"/>
              <a:cs typeface="Arial" pitchFamily="34" charset="0"/>
            </a:rPr>
            <a:t>Phòng Phân tích - Công ty Cổ Phần Chứng khoán Sài Gòn - Hà Nội</a:t>
          </a:r>
          <a:endParaRPr lang="en-US" sz="1200">
            <a:solidFill>
              <a:schemeClr val="tx2"/>
            </a:solidFill>
            <a:latin typeface="Arial" pitchFamily="34" charset="0"/>
            <a:cs typeface="Arial" pitchFamily="34" charset="0"/>
          </a:endParaRPr>
        </a:p>
      </xdr:txBody>
    </xdr:sp>
    <xdr:clientData/>
  </xdr:twoCellAnchor>
  <xdr:twoCellAnchor>
    <xdr:from>
      <xdr:col>0</xdr:col>
      <xdr:colOff>114300</xdr:colOff>
      <xdr:row>30</xdr:row>
      <xdr:rowOff>171450</xdr:rowOff>
    </xdr:from>
    <xdr:to>
      <xdr:col>4</xdr:col>
      <xdr:colOff>76200</xdr:colOff>
      <xdr:row>36</xdr:row>
      <xdr:rowOff>40822</xdr:rowOff>
    </xdr:to>
    <xdr:sp macro="" textlink="">
      <xdr:nvSpPr>
        <xdr:cNvPr id="5" name="TextBox 4"/>
        <xdr:cNvSpPr txBox="1"/>
      </xdr:nvSpPr>
      <xdr:spPr>
        <a:xfrm>
          <a:off x="114300" y="5532664"/>
          <a:ext cx="1921329" cy="10123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000" b="1">
              <a:solidFill>
                <a:schemeClr val="accent6"/>
              </a:solidFill>
              <a:latin typeface="Arial" pitchFamily="34" charset="0"/>
              <a:ea typeface="+mn-ea"/>
              <a:cs typeface="Arial" pitchFamily="34" charset="0"/>
            </a:rPr>
            <a:t>Trụ sở chính tại Hà Nội</a:t>
          </a:r>
          <a:endParaRPr lang="en-US" sz="1000">
            <a:solidFill>
              <a:schemeClr val="accent6"/>
            </a:solidFill>
            <a:latin typeface="Arial" pitchFamily="34" charset="0"/>
            <a:ea typeface="+mn-ea"/>
            <a:cs typeface="Arial" pitchFamily="34" charset="0"/>
          </a:endParaRPr>
        </a:p>
        <a:p>
          <a:r>
            <a:rPr lang="en-US" sz="1000">
              <a:solidFill>
                <a:schemeClr val="dk1"/>
              </a:solidFill>
              <a:latin typeface="Arial" pitchFamily="34" charset="0"/>
              <a:ea typeface="+mn-ea"/>
              <a:cs typeface="Arial" pitchFamily="34" charset="0"/>
            </a:rPr>
            <a:t>Tầng 1&amp;3, Tòa nhà Trung tâm Hội nghị Công đoàn, Số 01 Yết Kiêu, Hoàn Kiếm, Hà Nội</a:t>
          </a:r>
        </a:p>
        <a:p>
          <a:r>
            <a:rPr lang="en-US" sz="1000">
              <a:solidFill>
                <a:schemeClr val="dk1"/>
              </a:solidFill>
              <a:latin typeface="Arial" pitchFamily="34" charset="0"/>
              <a:ea typeface="+mn-ea"/>
              <a:cs typeface="Arial" pitchFamily="34" charset="0"/>
            </a:rPr>
            <a:t>Tel: (84-4)-3818 1888</a:t>
          </a:r>
        </a:p>
        <a:p>
          <a:r>
            <a:rPr lang="en-US" sz="1000">
              <a:solidFill>
                <a:schemeClr val="dk1"/>
              </a:solidFill>
              <a:latin typeface="Arial" pitchFamily="34" charset="0"/>
              <a:ea typeface="+mn-ea"/>
              <a:cs typeface="Arial" pitchFamily="34" charset="0"/>
            </a:rPr>
            <a:t>Fax: (84-4)-3818 1688</a:t>
          </a:r>
          <a:endParaRPr lang="en-US" sz="1000">
            <a:latin typeface="Arial" pitchFamily="34" charset="0"/>
            <a:cs typeface="Arial" pitchFamily="34" charset="0"/>
          </a:endParaRPr>
        </a:p>
      </xdr:txBody>
    </xdr:sp>
    <xdr:clientData/>
  </xdr:twoCellAnchor>
  <xdr:twoCellAnchor>
    <xdr:from>
      <xdr:col>4</xdr:col>
      <xdr:colOff>400050</xdr:colOff>
      <xdr:row>30</xdr:row>
      <xdr:rowOff>180975</xdr:rowOff>
    </xdr:from>
    <xdr:to>
      <xdr:col>7</xdr:col>
      <xdr:colOff>561975</xdr:colOff>
      <xdr:row>36</xdr:row>
      <xdr:rowOff>47624</xdr:rowOff>
    </xdr:to>
    <xdr:sp macro="" textlink="">
      <xdr:nvSpPr>
        <xdr:cNvPr id="6" name="TextBox 5"/>
        <xdr:cNvSpPr txBox="1"/>
      </xdr:nvSpPr>
      <xdr:spPr>
        <a:xfrm>
          <a:off x="2352675" y="5162550"/>
          <a:ext cx="1914525" cy="1009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nl-NL" sz="1000" b="1">
              <a:solidFill>
                <a:schemeClr val="accent6"/>
              </a:solidFill>
              <a:latin typeface="Arial" pitchFamily="34" charset="0"/>
              <a:ea typeface="+mn-ea"/>
              <a:cs typeface="Arial" pitchFamily="34" charset="0"/>
            </a:rPr>
            <a:t>Chi nhánh Hồ Chí Minh</a:t>
          </a:r>
          <a:endParaRPr lang="en-US" sz="1000">
            <a:solidFill>
              <a:schemeClr val="accent6"/>
            </a:solidFill>
            <a:latin typeface="Arial" pitchFamily="34" charset="0"/>
            <a:ea typeface="+mn-ea"/>
            <a:cs typeface="Arial" pitchFamily="34" charset="0"/>
          </a:endParaRPr>
        </a:p>
        <a:p>
          <a:pPr marL="0" indent="0"/>
          <a:r>
            <a:rPr lang="en-US" sz="1000">
              <a:solidFill>
                <a:schemeClr val="dk1"/>
              </a:solidFill>
              <a:latin typeface="Arial" pitchFamily="34" charset="0"/>
              <a:ea typeface="+mn-ea"/>
              <a:cs typeface="Arial" pitchFamily="34" charset="0"/>
            </a:rPr>
            <a:t>Lầu 3, tòa nhà Artex, 236-238 Nguyễn Công Trứ, P. Nguyễn Thái Bình, Q.1, TP.HCM</a:t>
          </a:r>
        </a:p>
        <a:p>
          <a:r>
            <a:rPr lang="en-US" sz="1000">
              <a:solidFill>
                <a:schemeClr val="dk1"/>
              </a:solidFill>
              <a:latin typeface="Arial" pitchFamily="34" charset="0"/>
              <a:ea typeface="+mn-ea"/>
              <a:cs typeface="Arial" pitchFamily="34" charset="0"/>
            </a:rPr>
            <a:t>Tel: (84-8)-3915 1368</a:t>
          </a:r>
        </a:p>
        <a:p>
          <a:r>
            <a:rPr lang="en-US" sz="1000">
              <a:solidFill>
                <a:schemeClr val="dk1"/>
              </a:solidFill>
              <a:latin typeface="Arial" pitchFamily="34" charset="0"/>
              <a:ea typeface="+mn-ea"/>
              <a:cs typeface="Arial" pitchFamily="34" charset="0"/>
            </a:rPr>
            <a:t>Fax: (84-8)-3915 1369</a:t>
          </a:r>
          <a:endParaRPr lang="en-US" sz="1000">
            <a:latin typeface="Arial" pitchFamily="34" charset="0"/>
            <a:cs typeface="Arial" pitchFamily="34" charset="0"/>
          </a:endParaRPr>
        </a:p>
      </xdr:txBody>
    </xdr:sp>
    <xdr:clientData/>
  </xdr:twoCellAnchor>
  <xdr:twoCellAnchor>
    <xdr:from>
      <xdr:col>8</xdr:col>
      <xdr:colOff>219075</xdr:colOff>
      <xdr:row>30</xdr:row>
      <xdr:rowOff>171450</xdr:rowOff>
    </xdr:from>
    <xdr:to>
      <xdr:col>11</xdr:col>
      <xdr:colOff>428625</xdr:colOff>
      <xdr:row>36</xdr:row>
      <xdr:rowOff>47625</xdr:rowOff>
    </xdr:to>
    <xdr:sp macro="" textlink="">
      <xdr:nvSpPr>
        <xdr:cNvPr id="7" name="TextBox 6"/>
        <xdr:cNvSpPr txBox="1"/>
      </xdr:nvSpPr>
      <xdr:spPr>
        <a:xfrm>
          <a:off x="4495800" y="5153025"/>
          <a:ext cx="1924050" cy="1019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nl-NL" sz="1000" b="1">
              <a:solidFill>
                <a:schemeClr val="accent6"/>
              </a:solidFill>
              <a:latin typeface="Arial" pitchFamily="34" charset="0"/>
              <a:ea typeface="+mn-ea"/>
              <a:cs typeface="Arial" pitchFamily="34" charset="0"/>
            </a:rPr>
            <a:t>Chi nhánh Đà Nẵng</a:t>
          </a:r>
          <a:endParaRPr lang="en-US" sz="1000">
            <a:solidFill>
              <a:schemeClr val="accent6"/>
            </a:solidFill>
            <a:latin typeface="Arial" pitchFamily="34" charset="0"/>
            <a:ea typeface="+mn-ea"/>
            <a:cs typeface="Arial" pitchFamily="34" charset="0"/>
          </a:endParaRPr>
        </a:p>
        <a:p>
          <a:r>
            <a:rPr lang="nl-NL" sz="1000">
              <a:solidFill>
                <a:schemeClr val="dk1"/>
              </a:solidFill>
              <a:latin typeface="Arial" pitchFamily="34" charset="0"/>
              <a:ea typeface="+mn-ea"/>
              <a:cs typeface="Arial" pitchFamily="34" charset="0"/>
            </a:rPr>
            <a:t>97 Lê Lợi, Hải Châu, Đà </a:t>
          </a:r>
          <a:endParaRPr lang="en-US" sz="1000">
            <a:solidFill>
              <a:schemeClr val="dk1"/>
            </a:solidFill>
            <a:latin typeface="Arial" pitchFamily="34" charset="0"/>
            <a:ea typeface="+mn-ea"/>
            <a:cs typeface="Arial" pitchFamily="34" charset="0"/>
          </a:endParaRPr>
        </a:p>
        <a:p>
          <a:r>
            <a:rPr lang="nl-NL" sz="1000">
              <a:solidFill>
                <a:schemeClr val="dk1"/>
              </a:solidFill>
              <a:latin typeface="Arial" pitchFamily="34" charset="0"/>
              <a:ea typeface="+mn-ea"/>
              <a:cs typeface="Arial" pitchFamily="34" charset="0"/>
            </a:rPr>
            <a:t>Nẵng</a:t>
          </a:r>
          <a:endParaRPr lang="en-US" sz="1000">
            <a:solidFill>
              <a:schemeClr val="dk1"/>
            </a:solidFill>
            <a:latin typeface="Arial" pitchFamily="34" charset="0"/>
            <a:ea typeface="+mn-ea"/>
            <a:cs typeface="Arial" pitchFamily="34" charset="0"/>
          </a:endParaRPr>
        </a:p>
        <a:p>
          <a:r>
            <a:rPr lang="en-US" sz="1000">
              <a:solidFill>
                <a:schemeClr val="dk1"/>
              </a:solidFill>
              <a:latin typeface="Arial" pitchFamily="34" charset="0"/>
              <a:ea typeface="+mn-ea"/>
              <a:cs typeface="Arial" pitchFamily="34" charset="0"/>
            </a:rPr>
            <a:t>Tel: (84-511)-352 5777</a:t>
          </a:r>
        </a:p>
        <a:p>
          <a:r>
            <a:rPr lang="en-GB" sz="1000">
              <a:solidFill>
                <a:schemeClr val="dk1"/>
              </a:solidFill>
              <a:latin typeface="Arial" pitchFamily="34" charset="0"/>
              <a:ea typeface="+mn-ea"/>
              <a:cs typeface="Arial" pitchFamily="34" charset="0"/>
            </a:rPr>
            <a:t>Fax: </a:t>
          </a:r>
          <a:r>
            <a:rPr lang="en-US" sz="1000">
              <a:solidFill>
                <a:schemeClr val="dk1"/>
              </a:solidFill>
              <a:latin typeface="Arial" pitchFamily="34" charset="0"/>
              <a:ea typeface="+mn-ea"/>
              <a:cs typeface="Arial" pitchFamily="34" charset="0"/>
            </a:rPr>
            <a:t>(84-511)-352 5779</a:t>
          </a:r>
          <a:endParaRPr lang="en-US" sz="1000">
            <a:latin typeface="Arial" pitchFamily="34" charset="0"/>
            <a:cs typeface="Arial" pitchFamily="34" charset="0"/>
          </a:endParaRPr>
        </a:p>
      </xdr:txBody>
    </xdr:sp>
    <xdr:clientData/>
  </xdr:twoCellAnchor>
  <xdr:twoCellAnchor>
    <xdr:from>
      <xdr:col>1</xdr:col>
      <xdr:colOff>9525</xdr:colOff>
      <xdr:row>38</xdr:row>
      <xdr:rowOff>152400</xdr:rowOff>
    </xdr:from>
    <xdr:to>
      <xdr:col>4</xdr:col>
      <xdr:colOff>76200</xdr:colOff>
      <xdr:row>46</xdr:row>
      <xdr:rowOff>142875</xdr:rowOff>
    </xdr:to>
    <xdr:sp macro="" textlink="">
      <xdr:nvSpPr>
        <xdr:cNvPr id="8" name="TextBox 7"/>
        <xdr:cNvSpPr txBox="1"/>
      </xdr:nvSpPr>
      <xdr:spPr>
        <a:xfrm>
          <a:off x="133350" y="6667500"/>
          <a:ext cx="1895475" cy="15144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000" b="1">
              <a:solidFill>
                <a:schemeClr val="dk1"/>
              </a:solidFill>
              <a:latin typeface="Arial" pitchFamily="34" charset="0"/>
              <a:ea typeface="+mn-ea"/>
              <a:cs typeface="Arial" pitchFamily="34" charset="0"/>
            </a:rPr>
            <a:t>Website: </a:t>
          </a:r>
          <a:r>
            <a:rPr lang="en-US" sz="1000" b="1" u="sng">
              <a:solidFill>
                <a:schemeClr val="dk1"/>
              </a:solidFill>
              <a:latin typeface="Arial" pitchFamily="34" charset="0"/>
              <a:ea typeface="+mn-ea"/>
              <a:cs typeface="Arial" pitchFamily="34" charset="0"/>
              <a:hlinkClick xmlns:r="http://schemas.openxmlformats.org/officeDocument/2006/relationships" r:id=""/>
            </a:rPr>
            <a:t>www.shs.com.vn</a:t>
          </a:r>
          <a:endParaRPr lang="en-US" sz="1000">
            <a:solidFill>
              <a:schemeClr val="dk1"/>
            </a:solidFill>
            <a:latin typeface="Arial" pitchFamily="34" charset="0"/>
            <a:ea typeface="+mn-ea"/>
            <a:cs typeface="Arial" pitchFamily="34" charset="0"/>
          </a:endParaRPr>
        </a:p>
        <a:p>
          <a:r>
            <a:rPr lang="en-US" sz="1000" b="1">
              <a:solidFill>
                <a:schemeClr val="dk1"/>
              </a:solidFill>
              <a:latin typeface="Arial" pitchFamily="34" charset="0"/>
              <a:ea typeface="+mn-ea"/>
              <a:cs typeface="Arial" pitchFamily="34" charset="0"/>
            </a:rPr>
            <a:t> </a:t>
          </a:r>
        </a:p>
        <a:p>
          <a:endParaRPr lang="en-US" sz="1000">
            <a:solidFill>
              <a:schemeClr val="dk1"/>
            </a:solidFill>
            <a:latin typeface="Arial" pitchFamily="34" charset="0"/>
            <a:ea typeface="+mn-ea"/>
            <a:cs typeface="Arial" pitchFamily="34" charset="0"/>
          </a:endParaRPr>
        </a:p>
        <a:p>
          <a:r>
            <a:rPr lang="en-US" sz="1000" i="1" u="sng">
              <a:solidFill>
                <a:schemeClr val="dk1"/>
              </a:solidFill>
              <a:latin typeface="Arial" pitchFamily="34" charset="0"/>
              <a:ea typeface="+mn-ea"/>
              <a:cs typeface="Arial" pitchFamily="34" charset="0"/>
            </a:rPr>
            <a:t>Người thực hiện:</a:t>
          </a:r>
        </a:p>
        <a:p>
          <a:endParaRPr lang="en-US" sz="1000">
            <a:solidFill>
              <a:schemeClr val="dk1"/>
            </a:solidFill>
            <a:latin typeface="Arial" pitchFamily="34" charset="0"/>
            <a:ea typeface="+mn-ea"/>
            <a:cs typeface="Arial" pitchFamily="34" charset="0"/>
          </a:endParaRPr>
        </a:p>
        <a:p>
          <a:r>
            <a:rPr lang="en-US" sz="1000" b="1">
              <a:solidFill>
                <a:schemeClr val="dk1"/>
              </a:solidFill>
              <a:latin typeface="Arial" pitchFamily="34" charset="0"/>
              <a:ea typeface="+mn-ea"/>
              <a:cs typeface="Arial" pitchFamily="34" charset="0"/>
            </a:rPr>
            <a:t>Đoàn Thị Ánh Nguyệt</a:t>
          </a:r>
          <a:endParaRPr lang="en-US" sz="1000">
            <a:solidFill>
              <a:schemeClr val="dk1"/>
            </a:solidFill>
            <a:latin typeface="Arial" pitchFamily="34" charset="0"/>
            <a:ea typeface="+mn-ea"/>
            <a:cs typeface="Arial" pitchFamily="34" charset="0"/>
          </a:endParaRPr>
        </a:p>
        <a:p>
          <a:r>
            <a:rPr lang="en-US" sz="1000" u="sng">
              <a:solidFill>
                <a:schemeClr val="dk1"/>
              </a:solidFill>
              <a:latin typeface="Arial" pitchFamily="34" charset="0"/>
              <a:ea typeface="+mn-ea"/>
              <a:cs typeface="Arial" pitchFamily="34" charset="0"/>
              <a:hlinkClick xmlns:r="http://schemas.openxmlformats.org/officeDocument/2006/relationships" r:id=""/>
            </a:rPr>
            <a:t>nguyet.dta@shs.com.vn</a:t>
          </a:r>
          <a:endParaRPr lang="en-US" sz="1000">
            <a:solidFill>
              <a:schemeClr val="dk1"/>
            </a:solidFill>
            <a:latin typeface="Arial" pitchFamily="34" charset="0"/>
            <a:ea typeface="+mn-ea"/>
            <a:cs typeface="Arial" pitchFamily="34" charset="0"/>
          </a:endParaRPr>
        </a:p>
        <a:p>
          <a:endParaRPr lang="en-US" sz="1000">
            <a:latin typeface="Arial" pitchFamily="34" charset="0"/>
            <a:cs typeface="Arial" pitchFamily="34" charset="0"/>
          </a:endParaRPr>
        </a:p>
      </xdr:txBody>
    </xdr:sp>
    <xdr:clientData/>
  </xdr:twoCellAnchor>
  <xdr:twoCellAnchor>
    <xdr:from>
      <xdr:col>4</xdr:col>
      <xdr:colOff>161924</xdr:colOff>
      <xdr:row>38</xdr:row>
      <xdr:rowOff>76200</xdr:rowOff>
    </xdr:from>
    <xdr:to>
      <xdr:col>11</xdr:col>
      <xdr:colOff>552449</xdr:colOff>
      <xdr:row>48</xdr:row>
      <xdr:rowOff>161925</xdr:rowOff>
    </xdr:to>
    <xdr:sp macro="" textlink="">
      <xdr:nvSpPr>
        <xdr:cNvPr id="9" name="TextBox 8"/>
        <xdr:cNvSpPr txBox="1"/>
      </xdr:nvSpPr>
      <xdr:spPr>
        <a:xfrm>
          <a:off x="2114549" y="6591300"/>
          <a:ext cx="4657725" cy="1990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just"/>
          <a:r>
            <a:rPr lang="en-US" sz="800" i="1">
              <a:solidFill>
                <a:schemeClr val="dk1"/>
              </a:solidFill>
              <a:latin typeface="Arial" pitchFamily="34" charset="0"/>
              <a:ea typeface="+mn-ea"/>
              <a:cs typeface="Arial" pitchFamily="34" charset="0"/>
            </a:rPr>
            <a:t>Tất cả những thông tin nêu trong báo cáo nghiên cứu này đã được xem xét cẩn trọng, tuy nhiên Công ty Cổ phần Chứng khoán Sài Gòn - Hà Nội (SHS) không chịu bất kỳ một trách nhiệm nào đối với tính chính xác của những thông tin được đề cập đến trong báo cáo. Các quan điểm, nhận định và đánh giá trong báo cáo này là quan điểm cá nhân của các chuyên viên phân tích mà không đại diện cho quan điểm của SHS. </a:t>
          </a:r>
          <a:endParaRPr lang="en-US" sz="800">
            <a:solidFill>
              <a:schemeClr val="dk1"/>
            </a:solidFill>
            <a:latin typeface="Arial" pitchFamily="34" charset="0"/>
            <a:ea typeface="+mn-ea"/>
            <a:cs typeface="Arial" pitchFamily="34" charset="0"/>
          </a:endParaRPr>
        </a:p>
        <a:p>
          <a:pPr algn="just"/>
          <a:endParaRPr lang="en-US" sz="800" i="1">
            <a:solidFill>
              <a:schemeClr val="dk1"/>
            </a:solidFill>
            <a:latin typeface="Arial" pitchFamily="34" charset="0"/>
            <a:ea typeface="+mn-ea"/>
            <a:cs typeface="Arial" pitchFamily="34" charset="0"/>
          </a:endParaRPr>
        </a:p>
        <a:p>
          <a:pPr algn="just"/>
          <a:r>
            <a:rPr lang="en-US" sz="800" i="1">
              <a:solidFill>
                <a:schemeClr val="dk1"/>
              </a:solidFill>
              <a:latin typeface="Arial" pitchFamily="34" charset="0"/>
              <a:ea typeface="+mn-ea"/>
              <a:cs typeface="Arial" pitchFamily="34" charset="0"/>
            </a:rPr>
            <a:t>Báo cáo này chỉ nhằm mục tiêu cung cấp thông tin mà không hàm ý khuyên nguời đọc mua, bán hay nắm giữ chứng khoán. Người đọc chỉ nên sử dụng báo cáo nghiên cứu này như là một nguồn thông tin tham khảo.</a:t>
          </a:r>
          <a:endParaRPr lang="en-US" sz="800">
            <a:solidFill>
              <a:schemeClr val="dk1"/>
            </a:solidFill>
            <a:latin typeface="Arial" pitchFamily="34" charset="0"/>
            <a:ea typeface="+mn-ea"/>
            <a:cs typeface="Arial" pitchFamily="34" charset="0"/>
          </a:endParaRPr>
        </a:p>
        <a:p>
          <a:pPr algn="just"/>
          <a:endParaRPr lang="en-US" sz="800" i="1">
            <a:solidFill>
              <a:schemeClr val="dk1"/>
            </a:solidFill>
            <a:latin typeface="Arial" pitchFamily="34" charset="0"/>
            <a:ea typeface="+mn-ea"/>
            <a:cs typeface="Arial" pitchFamily="34" charset="0"/>
          </a:endParaRPr>
        </a:p>
        <a:p>
          <a:pPr algn="just"/>
          <a:r>
            <a:rPr lang="en-US" sz="800" i="1">
              <a:solidFill>
                <a:schemeClr val="dk1"/>
              </a:solidFill>
              <a:latin typeface="Arial" pitchFamily="34" charset="0"/>
              <a:ea typeface="+mn-ea"/>
              <a:cs typeface="Arial" pitchFamily="34" charset="0"/>
            </a:rPr>
            <a:t>SHS có thể có những hoạt động hợp tác kinh doanh với các đối tượng được đề cập đến trong báo cáo này. Người đọc cần lưu ý rằng SHS có thể có những xung đột lợi ích đối với các nhà đầu tư khi thực hiện báo cáo nghiên cứu phân tích này.</a:t>
          </a:r>
        </a:p>
        <a:p>
          <a:pPr algn="just"/>
          <a:endParaRPr lang="en-US" sz="800" i="1">
            <a:solidFill>
              <a:schemeClr val="dk1"/>
            </a:solidFill>
            <a:latin typeface="Arial" pitchFamily="34" charset="0"/>
            <a:ea typeface="+mn-ea"/>
            <a:cs typeface="Arial" pitchFamily="34" charset="0"/>
          </a:endParaRPr>
        </a:p>
        <a:p>
          <a:pPr algn="just"/>
          <a:r>
            <a:rPr lang="en-US" sz="800" i="1">
              <a:solidFill>
                <a:schemeClr val="dk1"/>
              </a:solidFill>
              <a:latin typeface="Arial" pitchFamily="34" charset="0"/>
              <a:ea typeface="+mn-ea"/>
              <a:cs typeface="Arial" pitchFamily="34" charset="0"/>
            </a:rPr>
            <a:t>Dữ</a:t>
          </a:r>
          <a:r>
            <a:rPr lang="en-US" sz="800" i="1" baseline="0">
              <a:solidFill>
                <a:schemeClr val="dk1"/>
              </a:solidFill>
              <a:latin typeface="Arial" pitchFamily="34" charset="0"/>
              <a:ea typeface="+mn-ea"/>
              <a:cs typeface="Arial" pitchFamily="34" charset="0"/>
            </a:rPr>
            <a:t> liệu tài chính được cung cấp bởi </a:t>
          </a:r>
          <a:r>
            <a:rPr lang="en-US" sz="800" i="1" baseline="0">
              <a:solidFill>
                <a:srgbClr val="1C449C"/>
              </a:solidFill>
              <a:latin typeface="Arial" pitchFamily="34" charset="0"/>
              <a:ea typeface="+mn-ea"/>
              <a:cs typeface="Arial" pitchFamily="34" charset="0"/>
            </a:rPr>
            <a:t>StoxPlus Corporation</a:t>
          </a:r>
          <a:endParaRPr lang="en-US" sz="800">
            <a:solidFill>
              <a:srgbClr val="1C449C"/>
            </a:solidFill>
            <a:latin typeface="Arial" pitchFamily="34" charset="0"/>
            <a:cs typeface="Arial" pitchFamily="34" charset="0"/>
          </a:endParaRPr>
        </a:p>
      </xdr:txBody>
    </xdr:sp>
    <xdr:clientData/>
  </xdr:twoCellAnchor>
  <xdr:twoCellAnchor editAs="oneCell">
    <xdr:from>
      <xdr:col>0</xdr:col>
      <xdr:colOff>57150</xdr:colOff>
      <xdr:row>0</xdr:row>
      <xdr:rowOff>38100</xdr:rowOff>
    </xdr:from>
    <xdr:to>
      <xdr:col>11</xdr:col>
      <xdr:colOff>561975</xdr:colOff>
      <xdr:row>3</xdr:row>
      <xdr:rowOff>133349</xdr:rowOff>
    </xdr:to>
    <xdr:pic>
      <xdr:nvPicPr>
        <xdr:cNvPr id="10"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57150" y="38100"/>
          <a:ext cx="6496050" cy="581024"/>
        </a:xfrm>
        <a:prstGeom prst="rect">
          <a:avLst/>
        </a:prstGeom>
        <a:noFill/>
      </xdr:spPr>
    </xdr:pic>
    <xdr:clientData/>
  </xdr:twoCellAnchor>
</xdr:wsDr>
</file>

<file path=xl/queryTables/queryTable1.xml><?xml version="1.0" encoding="utf-8"?>
<queryTable xmlns="http://schemas.openxmlformats.org/spreadsheetml/2006/main" name="IndexRealTime" connectionId="6"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IndexRealTime" connectionId="7"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ThongKeThiTruong" connectionId="2"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TopGD" connectionId="1"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ChiSoTaiChinh" connectionId="4"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GDNganh" connectionId="3"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LichSuKien" connectionId="5"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1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13.xml.rels><?xml version="1.0" encoding="UTF-8" standalone="yes"?>
<Relationships xmlns="http://schemas.openxmlformats.org/package/2006/relationships"><Relationship Id="rId2" Type="http://schemas.openxmlformats.org/officeDocument/2006/relationships/queryTable" Target="../queryTables/queryTable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queryTable" Target="../queryTables/queryTable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_rels/sheet17.xml.rels><?xml version="1.0" encoding="UTF-8" standalone="yes"?>
<Relationships xmlns="http://schemas.openxmlformats.org/package/2006/relationships"><Relationship Id="rId1" Type="http://schemas.openxmlformats.org/officeDocument/2006/relationships/queryTable" Target="../queryTables/queryTable7.xml"/></Relationships>
</file>

<file path=xl/worksheets/sheet1.xml><?xml version="1.0" encoding="utf-8"?>
<worksheet xmlns="http://schemas.openxmlformats.org/spreadsheetml/2006/main" xmlns:r="http://schemas.openxmlformats.org/officeDocument/2006/relationships">
  <sheetPr>
    <tabColor rgb="FFF5821F"/>
  </sheetPr>
  <dimension ref="A1:V80"/>
  <sheetViews>
    <sheetView showGridLines="0" tabSelected="1" topLeftCell="A16" zoomScale="115" zoomScaleNormal="115" workbookViewId="0">
      <selection activeCell="S19" sqref="S19"/>
    </sheetView>
  </sheetViews>
  <sheetFormatPr defaultRowHeight="12.95" customHeight="1"/>
  <cols>
    <col min="1" max="1" width="0.5703125" style="174" customWidth="1"/>
    <col min="2" max="3" width="6.42578125" style="162" customWidth="1"/>
    <col min="4" max="4" width="8.85546875" style="162" customWidth="1"/>
    <col min="5" max="5" width="7.140625" style="162" customWidth="1"/>
    <col min="6" max="6" width="9.42578125" style="162" customWidth="1"/>
    <col min="7" max="7" width="7.140625" style="162" customWidth="1"/>
    <col min="8" max="8" width="0.5703125" style="174" customWidth="1"/>
    <col min="9" max="9" width="0.5703125" style="162" customWidth="1"/>
    <col min="10" max="10" width="8.42578125" style="162" customWidth="1"/>
    <col min="11" max="11" width="8.85546875" style="162" customWidth="1"/>
    <col min="12" max="15" width="8.42578125" style="162" customWidth="1"/>
    <col min="16" max="16" width="9.7109375" style="164" customWidth="1"/>
    <col min="17" max="17" width="9.140625" style="164"/>
    <col min="18" max="18" width="12.85546875" style="164" bestFit="1" customWidth="1"/>
    <col min="19" max="19" width="13.5703125" style="164" bestFit="1" customWidth="1"/>
    <col min="20" max="20" width="12.85546875" style="164" bestFit="1" customWidth="1"/>
    <col min="21" max="21" width="13.5703125" style="164" bestFit="1" customWidth="1"/>
    <col min="22" max="22" width="12.5703125" style="164" bestFit="1" customWidth="1"/>
    <col min="23" max="16384" width="9.140625" style="164"/>
  </cols>
  <sheetData>
    <row r="1" spans="1:19" ht="7.5" customHeight="1">
      <c r="A1" s="131"/>
      <c r="B1" s="6"/>
      <c r="C1" s="6"/>
      <c r="D1" s="6"/>
      <c r="E1" s="6"/>
      <c r="F1" s="6"/>
      <c r="G1" s="6"/>
      <c r="H1" s="131"/>
      <c r="I1" s="2"/>
      <c r="J1" s="6"/>
      <c r="K1" s="6"/>
      <c r="L1" s="6"/>
      <c r="M1" s="6"/>
      <c r="N1" s="6"/>
      <c r="O1" s="6"/>
    </row>
    <row r="2" spans="1:19" ht="12.95" customHeight="1">
      <c r="A2" s="131"/>
      <c r="B2" s="6"/>
      <c r="C2" s="6"/>
      <c r="D2" s="6"/>
      <c r="E2" s="6"/>
      <c r="F2" s="6"/>
      <c r="G2" s="6"/>
      <c r="H2" s="131"/>
      <c r="I2" s="2"/>
      <c r="J2" s="6"/>
      <c r="K2" s="6"/>
      <c r="L2" s="6"/>
      <c r="M2" s="6"/>
      <c r="N2" s="6"/>
      <c r="O2" s="6"/>
    </row>
    <row r="3" spans="1:19" ht="12.95" customHeight="1">
      <c r="A3" s="131"/>
      <c r="B3" s="6"/>
      <c r="C3" s="6"/>
      <c r="D3" s="6"/>
      <c r="E3" s="6"/>
      <c r="F3" s="6"/>
      <c r="G3" s="6"/>
      <c r="H3" s="131"/>
      <c r="I3" s="2"/>
      <c r="J3" s="6"/>
      <c r="K3" s="6"/>
      <c r="L3" s="6"/>
      <c r="M3" s="6"/>
      <c r="N3" s="6"/>
      <c r="O3" s="6"/>
    </row>
    <row r="4" spans="1:19" ht="11.25">
      <c r="A4" s="131"/>
      <c r="B4" s="6"/>
      <c r="C4" s="6"/>
      <c r="D4" s="6"/>
      <c r="E4" s="6"/>
      <c r="F4" s="6"/>
      <c r="G4" s="6"/>
      <c r="H4" s="131"/>
      <c r="I4" s="2"/>
      <c r="J4" s="6"/>
      <c r="K4" s="6"/>
      <c r="L4" s="6"/>
      <c r="M4" s="6"/>
      <c r="N4" s="6"/>
      <c r="O4" s="6"/>
    </row>
    <row r="5" spans="1:19" ht="24" customHeight="1">
      <c r="A5" s="131"/>
      <c r="B5" s="6"/>
      <c r="C5" s="6"/>
      <c r="D5" s="6"/>
      <c r="E5" s="6"/>
      <c r="F5" s="72"/>
      <c r="G5" s="73"/>
      <c r="H5" s="131"/>
      <c r="I5" s="74"/>
      <c r="J5" s="196" t="s">
        <v>0</v>
      </c>
      <c r="K5" s="72"/>
      <c r="L5" s="72"/>
      <c r="M5" s="7"/>
      <c r="N5" s="7"/>
      <c r="O5" s="7"/>
      <c r="P5" s="165"/>
    </row>
    <row r="6" spans="1:19" ht="12.95" customHeight="1">
      <c r="A6" s="131"/>
      <c r="B6" s="6"/>
      <c r="C6" s="6"/>
      <c r="D6" s="6"/>
      <c r="E6" s="6"/>
      <c r="F6" s="7"/>
      <c r="G6" s="75" t="s">
        <v>1</v>
      </c>
      <c r="H6" s="133"/>
      <c r="I6" s="74"/>
      <c r="J6" s="73"/>
      <c r="K6" s="208">
        <f>ThongkeTT!A2</f>
        <v>41459</v>
      </c>
      <c r="L6" s="7"/>
      <c r="M6" s="7"/>
      <c r="N6" s="7"/>
      <c r="O6" s="7"/>
    </row>
    <row r="7" spans="1:19" ht="7.5" customHeight="1">
      <c r="A7" s="131"/>
      <c r="B7" s="6"/>
      <c r="C7" s="6"/>
      <c r="D7" s="6"/>
      <c r="E7" s="6"/>
      <c r="F7" s="7"/>
      <c r="G7" s="7"/>
      <c r="H7" s="134"/>
      <c r="I7" s="9"/>
      <c r="J7" s="7"/>
      <c r="K7" s="7"/>
      <c r="L7" s="6"/>
      <c r="M7" s="1"/>
      <c r="N7" s="6"/>
      <c r="O7" s="6"/>
    </row>
    <row r="8" spans="1:19" ht="6.75" customHeight="1">
      <c r="A8" s="53"/>
      <c r="B8" s="4"/>
      <c r="C8" s="4"/>
      <c r="D8" s="4"/>
      <c r="E8" s="4"/>
      <c r="F8" s="4"/>
      <c r="G8" s="4"/>
      <c r="H8" s="53"/>
      <c r="I8" s="2"/>
      <c r="J8" s="267"/>
      <c r="K8" s="268"/>
      <c r="L8" s="268"/>
      <c r="M8" s="268"/>
      <c r="N8" s="268"/>
      <c r="O8" s="268"/>
      <c r="P8" s="166"/>
      <c r="Q8" s="167"/>
      <c r="R8" s="167"/>
      <c r="S8" s="167"/>
    </row>
    <row r="9" spans="1:19" ht="12.95" customHeight="1">
      <c r="A9" s="53"/>
      <c r="B9" s="67" t="s">
        <v>2</v>
      </c>
      <c r="C9" s="67"/>
      <c r="D9" s="68"/>
      <c r="E9" s="69" t="s">
        <v>3</v>
      </c>
      <c r="F9" s="69"/>
      <c r="G9" s="69" t="s">
        <v>4</v>
      </c>
      <c r="H9" s="135"/>
      <c r="I9" s="8"/>
      <c r="J9" s="268"/>
      <c r="K9" s="268"/>
      <c r="L9" s="268"/>
      <c r="M9" s="268"/>
      <c r="N9" s="268"/>
      <c r="O9" s="268"/>
      <c r="P9" s="168"/>
    </row>
    <row r="10" spans="1:19" ht="12.95" customHeight="1">
      <c r="A10" s="53"/>
      <c r="B10" s="62" t="s">
        <v>5</v>
      </c>
      <c r="C10" s="63"/>
      <c r="D10" s="265">
        <f>ThongkeTT!B2/100</f>
        <v>487.22</v>
      </c>
      <c r="E10" s="265"/>
      <c r="F10" s="265">
        <f>ThongkeTT!B34</f>
        <v>63.07</v>
      </c>
      <c r="G10" s="265"/>
      <c r="H10" s="53"/>
      <c r="I10" s="2"/>
      <c r="J10" s="268"/>
      <c r="K10" s="268"/>
      <c r="L10" s="268"/>
      <c r="M10" s="268"/>
      <c r="N10" s="268"/>
      <c r="O10" s="268"/>
      <c r="P10" s="168"/>
    </row>
    <row r="11" spans="1:19" ht="12.95" customHeight="1">
      <c r="A11" s="53"/>
      <c r="B11" s="62" t="s">
        <v>6</v>
      </c>
      <c r="C11" s="63"/>
      <c r="D11" s="4"/>
      <c r="E11" s="261">
        <f>ThongkeTT!B2/ThongkeTT!B3-1</f>
        <v>-2.6674874320298247E-4</v>
      </c>
      <c r="F11" s="4"/>
      <c r="G11" s="192">
        <f>ThongkeTT!B34/ThongkeTT!B35-1</f>
        <v>0</v>
      </c>
      <c r="H11" s="53"/>
      <c r="I11" s="2"/>
      <c r="J11" s="268"/>
      <c r="K11" s="268"/>
      <c r="L11" s="268"/>
      <c r="M11" s="268"/>
      <c r="N11" s="268"/>
      <c r="O11" s="268"/>
      <c r="P11" s="168"/>
    </row>
    <row r="12" spans="1:19" ht="12.95" customHeight="1">
      <c r="A12" s="53"/>
      <c r="B12" s="62" t="s">
        <v>18</v>
      </c>
      <c r="C12" s="63"/>
      <c r="D12" s="263">
        <f>ThongkeTT!C2*10</f>
        <v>39430283</v>
      </c>
      <c r="E12" s="263"/>
      <c r="F12" s="263">
        <f>ThongkeTT!C34</f>
        <v>20548185</v>
      </c>
      <c r="G12" s="263"/>
      <c r="H12" s="53"/>
      <c r="I12" s="2"/>
      <c r="J12" s="268"/>
      <c r="K12" s="268"/>
      <c r="L12" s="268"/>
      <c r="M12" s="268"/>
      <c r="N12" s="268"/>
      <c r="O12" s="268"/>
      <c r="P12" s="168"/>
    </row>
    <row r="13" spans="1:19" ht="12.95" customHeight="1">
      <c r="A13" s="53"/>
      <c r="B13" s="62" t="s">
        <v>19</v>
      </c>
      <c r="C13" s="63"/>
      <c r="D13" s="266">
        <f>ThongkeTT!D2/10^8</f>
        <v>827.35473190000005</v>
      </c>
      <c r="E13" s="266"/>
      <c r="F13" s="266">
        <f>ThongkeTT!D34/10^9</f>
        <v>163.5195597</v>
      </c>
      <c r="G13" s="266"/>
      <c r="H13" s="53"/>
      <c r="I13" s="2"/>
      <c r="J13" s="76" t="s">
        <v>27</v>
      </c>
      <c r="K13" s="77"/>
      <c r="L13" s="10"/>
      <c r="M13" s="10"/>
      <c r="N13" s="10"/>
      <c r="O13" s="10"/>
      <c r="P13" s="169"/>
    </row>
    <row r="14" spans="1:19" ht="12.95" customHeight="1">
      <c r="A14" s="53"/>
      <c r="B14" s="62" t="s">
        <v>20</v>
      </c>
      <c r="C14" s="63"/>
      <c r="D14" s="263">
        <f>ThongkeTT!F2</f>
        <v>90775830</v>
      </c>
      <c r="E14" s="263"/>
      <c r="F14" s="263">
        <f>ThongkeTT!F34</f>
        <v>47729700</v>
      </c>
      <c r="G14" s="263"/>
      <c r="H14" s="53"/>
      <c r="I14" s="2"/>
      <c r="J14" s="11"/>
      <c r="K14" s="11"/>
      <c r="L14" s="11"/>
      <c r="M14" s="11"/>
      <c r="N14" s="11"/>
      <c r="O14" s="11"/>
      <c r="P14" s="170"/>
    </row>
    <row r="15" spans="1:19" ht="12.95" customHeight="1">
      <c r="A15" s="53"/>
      <c r="B15" s="62" t="s">
        <v>21</v>
      </c>
      <c r="C15" s="63"/>
      <c r="D15" s="263">
        <f>ThongkeTT!E2</f>
        <v>88961040</v>
      </c>
      <c r="E15" s="263"/>
      <c r="F15" s="263">
        <f>ThongkeTT!E34</f>
        <v>47265900</v>
      </c>
      <c r="G15" s="263"/>
      <c r="H15" s="53"/>
      <c r="I15" s="2"/>
      <c r="J15" s="11"/>
      <c r="K15" s="11"/>
      <c r="L15" s="11"/>
      <c r="M15" s="11"/>
      <c r="N15" s="11"/>
      <c r="O15" s="11"/>
      <c r="P15" s="170"/>
    </row>
    <row r="16" spans="1:19" ht="10.5" customHeight="1">
      <c r="A16" s="53"/>
      <c r="B16" s="4"/>
      <c r="C16" s="4"/>
      <c r="D16" s="4"/>
      <c r="E16" s="4"/>
      <c r="F16" s="4"/>
      <c r="G16" s="4"/>
      <c r="H16" s="53"/>
      <c r="I16" s="2"/>
      <c r="J16" s="11"/>
      <c r="K16" s="11"/>
      <c r="L16" s="11"/>
      <c r="M16" s="11"/>
      <c r="N16" s="11"/>
      <c r="O16" s="11"/>
      <c r="P16" s="170"/>
    </row>
    <row r="17" spans="1:21" ht="12.95" customHeight="1">
      <c r="A17" s="53"/>
      <c r="B17" s="70" t="s">
        <v>7</v>
      </c>
      <c r="C17" s="70"/>
      <c r="D17" s="70"/>
      <c r="E17" s="71" t="s">
        <v>3</v>
      </c>
      <c r="F17" s="71"/>
      <c r="G17" s="71" t="s">
        <v>4</v>
      </c>
      <c r="H17" s="135"/>
      <c r="I17" s="8"/>
      <c r="J17" s="11"/>
      <c r="K17" s="11"/>
      <c r="L17" s="11"/>
      <c r="M17" s="11"/>
      <c r="N17" s="11"/>
      <c r="O17" s="11"/>
      <c r="P17" s="170"/>
    </row>
    <row r="18" spans="1:21" ht="12.95" customHeight="1">
      <c r="A18" s="53"/>
      <c r="B18" s="4" t="s">
        <v>22</v>
      </c>
      <c r="C18" s="64"/>
      <c r="D18" s="264">
        <f>ThongkeTT!H2</f>
        <v>5293959</v>
      </c>
      <c r="E18" s="264"/>
      <c r="F18" s="264">
        <f>ThongkeTT!H34</f>
        <v>1244757</v>
      </c>
      <c r="G18" s="264"/>
      <c r="H18" s="53"/>
      <c r="I18" s="2"/>
      <c r="J18" s="11"/>
      <c r="K18" s="11"/>
      <c r="L18" s="11"/>
      <c r="M18" s="11"/>
      <c r="N18" s="11"/>
      <c r="O18" s="11"/>
      <c r="P18" s="170"/>
    </row>
    <row r="19" spans="1:21" ht="12.95" customHeight="1">
      <c r="A19" s="53"/>
      <c r="B19" s="4" t="s">
        <v>23</v>
      </c>
      <c r="C19" s="64"/>
      <c r="D19" s="264">
        <f>ThongkeTT!G2</f>
        <v>3034299</v>
      </c>
      <c r="E19" s="264"/>
      <c r="F19" s="264">
        <f>ThongkeTT!G34</f>
        <v>1469424</v>
      </c>
      <c r="G19" s="264"/>
      <c r="H19" s="53"/>
      <c r="I19" s="2"/>
      <c r="J19" s="11"/>
      <c r="K19" s="11"/>
      <c r="L19" s="11"/>
      <c r="M19" s="11"/>
      <c r="N19" s="11"/>
      <c r="O19" s="11"/>
      <c r="P19" s="170"/>
    </row>
    <row r="20" spans="1:21" ht="12.95" customHeight="1">
      <c r="A20" s="53"/>
      <c r="B20" s="4" t="s">
        <v>24</v>
      </c>
      <c r="C20" s="64"/>
      <c r="D20" s="262">
        <f>ThongkeTT!I2/10^9</f>
        <v>133.94012699999999</v>
      </c>
      <c r="E20" s="262"/>
      <c r="F20" s="262">
        <f>ThongkeTT!I34/10^9</f>
        <v>21.0707056</v>
      </c>
      <c r="G20" s="262"/>
      <c r="H20" s="53"/>
      <c r="I20" s="2"/>
      <c r="J20" s="11"/>
      <c r="K20" s="11"/>
      <c r="L20" s="11"/>
      <c r="M20" s="11"/>
      <c r="N20" s="11"/>
      <c r="O20" s="11"/>
      <c r="P20" s="170"/>
    </row>
    <row r="21" spans="1:21" ht="12.95" customHeight="1">
      <c r="A21" s="53"/>
      <c r="B21" s="4" t="s">
        <v>25</v>
      </c>
      <c r="C21" s="64"/>
      <c r="D21" s="262">
        <f>ThongkeTT!J2/10^9</f>
        <v>194.28802200000001</v>
      </c>
      <c r="E21" s="262"/>
      <c r="F21" s="262">
        <f>ThongkeTT!J34/10^9</f>
        <v>17.313001700000001</v>
      </c>
      <c r="G21" s="262"/>
      <c r="H21" s="53"/>
      <c r="I21" s="2"/>
      <c r="J21" s="11"/>
      <c r="K21" s="11"/>
      <c r="L21" s="11"/>
      <c r="M21" s="11"/>
      <c r="N21" s="11"/>
      <c r="O21" s="11"/>
      <c r="P21" s="170"/>
    </row>
    <row r="22" spans="1:21" ht="12.95" customHeight="1">
      <c r="A22" s="53"/>
      <c r="B22" s="4" t="s">
        <v>26</v>
      </c>
      <c r="C22" s="64"/>
      <c r="D22" s="262">
        <f>D20-D21</f>
        <v>-60.347895000000022</v>
      </c>
      <c r="E22" s="262"/>
      <c r="F22" s="262">
        <f>F20-F21</f>
        <v>3.7577038999999992</v>
      </c>
      <c r="G22" s="262"/>
      <c r="H22" s="53"/>
      <c r="I22" s="2"/>
      <c r="J22" s="11"/>
      <c r="K22" s="11"/>
      <c r="L22" s="11"/>
      <c r="M22" s="11"/>
      <c r="N22" s="11"/>
      <c r="O22" s="11"/>
      <c r="P22" s="170"/>
    </row>
    <row r="23" spans="1:21" ht="10.5" customHeight="1">
      <c r="A23" s="53"/>
      <c r="B23" s="4"/>
      <c r="C23" s="4"/>
      <c r="D23" s="4"/>
      <c r="E23" s="4"/>
      <c r="F23" s="4"/>
      <c r="G23" s="4"/>
      <c r="H23" s="53"/>
      <c r="I23" s="2"/>
      <c r="J23" s="11"/>
      <c r="K23" s="11"/>
      <c r="L23" s="11"/>
      <c r="M23" s="11"/>
      <c r="N23" s="11"/>
      <c r="O23" s="11"/>
      <c r="P23" s="170"/>
    </row>
    <row r="24" spans="1:21" ht="12.95" customHeight="1">
      <c r="A24" s="53"/>
      <c r="B24" s="70" t="s">
        <v>8</v>
      </c>
      <c r="C24" s="70"/>
      <c r="D24" s="70"/>
      <c r="E24" s="70"/>
      <c r="F24" s="70"/>
      <c r="G24" s="71" t="s">
        <v>3</v>
      </c>
      <c r="H24" s="53"/>
      <c r="I24" s="2"/>
      <c r="J24" s="11"/>
      <c r="K24" s="11"/>
      <c r="L24" s="11"/>
      <c r="M24" s="11"/>
      <c r="N24" s="11"/>
      <c r="O24" s="11"/>
      <c r="P24" s="170"/>
    </row>
    <row r="25" spans="1:21" ht="12.95" customHeight="1">
      <c r="A25" s="53"/>
      <c r="B25" s="4"/>
      <c r="C25" s="4"/>
      <c r="D25" s="4"/>
      <c r="E25" s="4"/>
      <c r="F25" s="4"/>
      <c r="G25" s="4"/>
      <c r="H25" s="53"/>
      <c r="I25" s="2"/>
      <c r="J25" s="11"/>
      <c r="K25" s="11"/>
      <c r="L25" s="11"/>
      <c r="M25" s="11"/>
      <c r="N25" s="11"/>
      <c r="O25" s="11"/>
      <c r="P25" s="170"/>
      <c r="Q25" s="164" t="s">
        <v>3</v>
      </c>
      <c r="R25" s="171" t="s">
        <v>44</v>
      </c>
      <c r="S25" s="171" t="s">
        <v>100</v>
      </c>
      <c r="T25" s="171" t="s">
        <v>101</v>
      </c>
      <c r="U25" s="164" t="s">
        <v>102</v>
      </c>
    </row>
    <row r="26" spans="1:21" ht="12.95" customHeight="1">
      <c r="A26" s="53"/>
      <c r="B26" s="4"/>
      <c r="C26" s="4"/>
      <c r="D26" s="4"/>
      <c r="E26" s="4"/>
      <c r="F26" s="4"/>
      <c r="G26" s="4"/>
      <c r="H26" s="53"/>
      <c r="I26" s="2"/>
      <c r="J26" s="11"/>
      <c r="K26" s="11"/>
      <c r="L26" s="11"/>
      <c r="M26" s="11"/>
      <c r="N26" s="11"/>
      <c r="O26" s="11"/>
      <c r="P26" s="170"/>
      <c r="Q26" s="172">
        <f>ThongkeTT!A2</f>
        <v>41459</v>
      </c>
      <c r="R26" s="171">
        <f>ThongkeTT!C2*10</f>
        <v>39430283</v>
      </c>
      <c r="S26" s="171">
        <f>ThongkeTT!E2</f>
        <v>88961040</v>
      </c>
      <c r="T26" s="171">
        <f>-ThongkeTT!F2</f>
        <v>-90775830</v>
      </c>
      <c r="U26" s="173">
        <f>S26+T26</f>
        <v>-1814790</v>
      </c>
    </row>
    <row r="27" spans="1:21" ht="12.95" customHeight="1">
      <c r="A27" s="53"/>
      <c r="B27" s="4"/>
      <c r="C27" s="4"/>
      <c r="D27" s="4"/>
      <c r="E27" s="4"/>
      <c r="F27" s="4"/>
      <c r="G27" s="4"/>
      <c r="H27" s="53"/>
      <c r="I27" s="2"/>
      <c r="J27" s="11"/>
      <c r="K27" s="11"/>
      <c r="L27" s="11"/>
      <c r="M27" s="11"/>
      <c r="N27" s="11"/>
      <c r="O27" s="11"/>
      <c r="P27" s="170"/>
      <c r="Q27" s="172">
        <f>ThongkeTT!A3</f>
        <v>41458</v>
      </c>
      <c r="R27" s="171">
        <f>ThongkeTT!C3*10</f>
        <v>45991406</v>
      </c>
      <c r="S27" s="171">
        <f>ThongkeTT!E3</f>
        <v>86502930</v>
      </c>
      <c r="T27" s="171">
        <f>-ThongkeTT!F3</f>
        <v>-95009300</v>
      </c>
      <c r="U27" s="173">
        <f t="shared" ref="U27:U45" si="0">S27+T27</f>
        <v>-8506370</v>
      </c>
    </row>
    <row r="28" spans="1:21" ht="12.95" customHeight="1">
      <c r="A28" s="53"/>
      <c r="B28" s="4"/>
      <c r="C28" s="4"/>
      <c r="D28" s="4"/>
      <c r="E28" s="4"/>
      <c r="F28" s="4"/>
      <c r="G28" s="4"/>
      <c r="H28" s="53"/>
      <c r="I28" s="2"/>
      <c r="J28" s="11"/>
      <c r="K28" s="11"/>
      <c r="L28" s="11"/>
      <c r="M28" s="11"/>
      <c r="N28" s="11"/>
      <c r="O28" s="11"/>
      <c r="P28" s="170"/>
      <c r="Q28" s="172">
        <f>ThongkeTT!A4</f>
        <v>41457</v>
      </c>
      <c r="R28" s="171">
        <f>ThongkeTT!C4*10</f>
        <v>37835960</v>
      </c>
      <c r="S28" s="171">
        <f>ThongkeTT!E4</f>
        <v>86957480</v>
      </c>
      <c r="T28" s="171">
        <f>-ThongkeTT!F4</f>
        <v>-79369770</v>
      </c>
      <c r="U28" s="173">
        <f t="shared" si="0"/>
        <v>7587710</v>
      </c>
    </row>
    <row r="29" spans="1:21" ht="12.95" customHeight="1">
      <c r="A29" s="53"/>
      <c r="B29" s="4"/>
      <c r="C29" s="4"/>
      <c r="D29" s="4"/>
      <c r="E29" s="4"/>
      <c r="F29" s="4"/>
      <c r="G29" s="4"/>
      <c r="H29" s="53"/>
      <c r="I29" s="2"/>
      <c r="J29" s="11"/>
      <c r="K29" s="11"/>
      <c r="L29" s="11"/>
      <c r="M29" s="11"/>
      <c r="N29" s="11"/>
      <c r="O29" s="11"/>
      <c r="P29" s="170"/>
      <c r="Q29" s="172">
        <f>ThongkeTT!A5</f>
        <v>41456</v>
      </c>
      <c r="R29" s="171">
        <f>ThongkeTT!C5*10</f>
        <v>35055382</v>
      </c>
      <c r="S29" s="171">
        <f>ThongkeTT!E5</f>
        <v>78514470</v>
      </c>
      <c r="T29" s="171">
        <f>-ThongkeTT!F5</f>
        <v>-77030090</v>
      </c>
      <c r="U29" s="173">
        <f t="shared" si="0"/>
        <v>1484380</v>
      </c>
    </row>
    <row r="30" spans="1:21" ht="12.95" customHeight="1">
      <c r="A30" s="53"/>
      <c r="B30" s="4"/>
      <c r="C30" s="4"/>
      <c r="D30" s="4"/>
      <c r="E30" s="4"/>
      <c r="F30" s="4"/>
      <c r="G30" s="4"/>
      <c r="H30" s="53"/>
      <c r="I30" s="2"/>
      <c r="J30" s="11"/>
      <c r="K30" s="11"/>
      <c r="L30" s="11"/>
      <c r="M30" s="11"/>
      <c r="N30" s="11"/>
      <c r="O30" s="11"/>
      <c r="P30" s="170"/>
      <c r="Q30" s="172">
        <f>ThongkeTT!A6</f>
        <v>41453</v>
      </c>
      <c r="R30" s="171">
        <f>ThongkeTT!C6*10</f>
        <v>62412303</v>
      </c>
      <c r="S30" s="171">
        <f>ThongkeTT!E6</f>
        <v>87345270</v>
      </c>
      <c r="T30" s="171">
        <f>-ThongkeTT!F6</f>
        <v>-114281900</v>
      </c>
      <c r="U30" s="173">
        <f t="shared" si="0"/>
        <v>-26936630</v>
      </c>
    </row>
    <row r="31" spans="1:21" ht="12.95" customHeight="1">
      <c r="A31" s="53"/>
      <c r="B31" s="4"/>
      <c r="C31" s="4"/>
      <c r="D31" s="4"/>
      <c r="E31" s="4"/>
      <c r="F31" s="4"/>
      <c r="G31" s="4"/>
      <c r="H31" s="53"/>
      <c r="I31" s="2"/>
      <c r="J31" s="11"/>
      <c r="K31" s="11"/>
      <c r="L31" s="11"/>
      <c r="M31" s="11"/>
      <c r="N31" s="11"/>
      <c r="O31" s="11"/>
      <c r="P31" s="170"/>
      <c r="Q31" s="172">
        <f>ThongkeTT!A7</f>
        <v>41452</v>
      </c>
      <c r="R31" s="171">
        <f>ThongkeTT!C7*10</f>
        <v>46019883</v>
      </c>
      <c r="S31" s="171">
        <f>ThongkeTT!E7</f>
        <v>100764770</v>
      </c>
      <c r="T31" s="171">
        <f>-ThongkeTT!F7</f>
        <v>-92201540</v>
      </c>
      <c r="U31" s="173">
        <f t="shared" si="0"/>
        <v>8563230</v>
      </c>
    </row>
    <row r="32" spans="1:21" ht="12.95" customHeight="1">
      <c r="A32" s="53"/>
      <c r="B32" s="4"/>
      <c r="C32" s="4"/>
      <c r="D32" s="4"/>
      <c r="E32" s="4"/>
      <c r="F32" s="4"/>
      <c r="G32" s="4"/>
      <c r="H32" s="53"/>
      <c r="I32" s="2"/>
      <c r="J32" s="11"/>
      <c r="K32" s="11"/>
      <c r="L32" s="11"/>
      <c r="M32" s="11"/>
      <c r="N32" s="11"/>
      <c r="O32" s="11"/>
      <c r="P32" s="170"/>
      <c r="Q32" s="172">
        <f>ThongkeTT!A8</f>
        <v>41451</v>
      </c>
      <c r="R32" s="171">
        <f>ThongkeTT!C8*10</f>
        <v>66675880</v>
      </c>
      <c r="S32" s="171">
        <f>ThongkeTT!E8</f>
        <v>116056910</v>
      </c>
      <c r="T32" s="171">
        <f>-ThongkeTT!F8</f>
        <v>-107351220</v>
      </c>
      <c r="U32" s="173">
        <f t="shared" si="0"/>
        <v>8705690</v>
      </c>
    </row>
    <row r="33" spans="1:21" ht="12.95" customHeight="1">
      <c r="A33" s="53"/>
      <c r="B33" s="4"/>
      <c r="C33" s="4"/>
      <c r="D33" s="4"/>
      <c r="E33" s="4"/>
      <c r="F33" s="4"/>
      <c r="G33" s="4"/>
      <c r="H33" s="53"/>
      <c r="I33" s="2"/>
      <c r="J33" s="11"/>
      <c r="K33" s="11"/>
      <c r="L33" s="11"/>
      <c r="M33" s="11"/>
      <c r="N33" s="11"/>
      <c r="O33" s="11"/>
      <c r="P33" s="170"/>
      <c r="Q33" s="172">
        <f>ThongkeTT!A9</f>
        <v>41450</v>
      </c>
      <c r="R33" s="171">
        <f>ThongkeTT!C9*10</f>
        <v>86819654</v>
      </c>
      <c r="S33" s="171">
        <f>ThongkeTT!E9</f>
        <v>127700370</v>
      </c>
      <c r="T33" s="171">
        <f>-ThongkeTT!F9</f>
        <v>-158708740</v>
      </c>
      <c r="U33" s="173">
        <f t="shared" si="0"/>
        <v>-31008370</v>
      </c>
    </row>
    <row r="34" spans="1:21" ht="12.95" customHeight="1">
      <c r="A34" s="53"/>
      <c r="B34" s="4"/>
      <c r="C34" s="4"/>
      <c r="D34" s="4"/>
      <c r="E34" s="4"/>
      <c r="F34" s="4"/>
      <c r="G34" s="4"/>
      <c r="H34" s="53"/>
      <c r="I34" s="2"/>
      <c r="J34" s="11"/>
      <c r="K34" s="11"/>
      <c r="L34" s="11"/>
      <c r="M34" s="11"/>
      <c r="N34" s="11"/>
      <c r="O34" s="11"/>
      <c r="P34" s="170"/>
      <c r="Q34" s="172">
        <f>ThongkeTT!A10</f>
        <v>41449</v>
      </c>
      <c r="R34" s="171">
        <f>ThongkeTT!C10*10</f>
        <v>58308957</v>
      </c>
      <c r="S34" s="171">
        <f>ThongkeTT!E10</f>
        <v>105704030</v>
      </c>
      <c r="T34" s="171">
        <f>-ThongkeTT!F10</f>
        <v>-117186110</v>
      </c>
      <c r="U34" s="173">
        <f t="shared" si="0"/>
        <v>-11482080</v>
      </c>
    </row>
    <row r="35" spans="1:21" ht="12.95" customHeight="1">
      <c r="A35" s="53"/>
      <c r="B35" s="4"/>
      <c r="C35" s="4"/>
      <c r="D35" s="4"/>
      <c r="E35" s="4"/>
      <c r="F35" s="4"/>
      <c r="G35" s="4"/>
      <c r="H35" s="53"/>
      <c r="I35" s="2"/>
      <c r="J35" s="11"/>
      <c r="K35" s="11"/>
      <c r="L35" s="11"/>
      <c r="M35" s="11"/>
      <c r="N35" s="11"/>
      <c r="O35" s="11"/>
      <c r="P35" s="170"/>
      <c r="Q35" s="172">
        <f>ThongkeTT!A11</f>
        <v>41446</v>
      </c>
      <c r="R35" s="171">
        <f>ThongkeTT!C11*10</f>
        <v>94144650</v>
      </c>
      <c r="S35" s="171">
        <f>ThongkeTT!E11</f>
        <v>171010470</v>
      </c>
      <c r="T35" s="171">
        <f>-ThongkeTT!F11</f>
        <v>-169476340</v>
      </c>
      <c r="U35" s="173">
        <f t="shared" si="0"/>
        <v>1534130</v>
      </c>
    </row>
    <row r="36" spans="1:21" ht="12.95" customHeight="1">
      <c r="A36" s="53"/>
      <c r="B36" s="70" t="s">
        <v>1607</v>
      </c>
      <c r="C36" s="70"/>
      <c r="D36" s="70"/>
      <c r="E36" s="70"/>
      <c r="F36" s="70"/>
      <c r="G36" s="71" t="s">
        <v>3</v>
      </c>
      <c r="H36" s="53"/>
      <c r="I36" s="2"/>
      <c r="J36" s="11"/>
      <c r="K36" s="11"/>
      <c r="L36" s="11"/>
      <c r="M36" s="11"/>
      <c r="N36" s="11"/>
      <c r="O36" s="11"/>
      <c r="P36" s="170"/>
      <c r="Q36" s="172">
        <f>ThongkeTT!A12</f>
        <v>41445</v>
      </c>
      <c r="R36" s="171">
        <f>ThongkeTT!C12*10</f>
        <v>49534013</v>
      </c>
      <c r="S36" s="171">
        <f>ThongkeTT!E12</f>
        <v>98898620</v>
      </c>
      <c r="T36" s="171">
        <f>-ThongkeTT!F12</f>
        <v>-119477160</v>
      </c>
      <c r="U36" s="173">
        <f t="shared" si="0"/>
        <v>-20578540</v>
      </c>
    </row>
    <row r="37" spans="1:21" ht="12.95" customHeight="1">
      <c r="A37" s="53"/>
      <c r="B37" s="4"/>
      <c r="C37" s="4"/>
      <c r="D37" s="4"/>
      <c r="E37" s="4"/>
      <c r="F37" s="4"/>
      <c r="G37" s="4"/>
      <c r="H37" s="53"/>
      <c r="I37" s="2"/>
      <c r="J37" s="11"/>
      <c r="K37" s="11"/>
      <c r="L37" s="11"/>
      <c r="M37" s="11"/>
      <c r="N37" s="11"/>
      <c r="O37" s="11"/>
      <c r="P37" s="170"/>
      <c r="Q37" s="172">
        <f>ThongkeTT!A13</f>
        <v>41444</v>
      </c>
      <c r="R37" s="171">
        <f>ThongkeTT!C13*10</f>
        <v>43058375</v>
      </c>
      <c r="S37" s="171">
        <f>ThongkeTT!E13</f>
        <v>100596580</v>
      </c>
      <c r="T37" s="171">
        <f>-ThongkeTT!F13</f>
        <v>-100612150</v>
      </c>
      <c r="U37" s="173">
        <f t="shared" si="0"/>
        <v>-15570</v>
      </c>
    </row>
    <row r="38" spans="1:21" ht="12.95" customHeight="1">
      <c r="A38" s="53"/>
      <c r="B38" s="4"/>
      <c r="C38" s="4"/>
      <c r="D38" s="4"/>
      <c r="E38" s="4"/>
      <c r="F38" s="4"/>
      <c r="G38" s="4"/>
      <c r="H38" s="53"/>
      <c r="I38" s="2"/>
      <c r="J38" s="11"/>
      <c r="K38" s="11"/>
      <c r="L38" s="11"/>
      <c r="M38" s="11"/>
      <c r="N38" s="11"/>
      <c r="O38" s="11"/>
      <c r="P38" s="170"/>
      <c r="Q38" s="172">
        <f>ThongkeTT!A14</f>
        <v>41443</v>
      </c>
      <c r="R38" s="171">
        <f>ThongkeTT!C14*10</f>
        <v>55766067</v>
      </c>
      <c r="S38" s="171">
        <f>ThongkeTT!E14</f>
        <v>110127750</v>
      </c>
      <c r="T38" s="171">
        <f>-ThongkeTT!F14</f>
        <v>-109235190</v>
      </c>
      <c r="U38" s="173">
        <f t="shared" si="0"/>
        <v>892560</v>
      </c>
    </row>
    <row r="39" spans="1:21" ht="12.95" customHeight="1">
      <c r="A39" s="53"/>
      <c r="B39" s="4"/>
      <c r="C39" s="4"/>
      <c r="D39" s="4"/>
      <c r="E39" s="4"/>
      <c r="F39" s="4"/>
      <c r="G39" s="4"/>
      <c r="H39" s="53"/>
      <c r="I39" s="2"/>
      <c r="J39" s="11"/>
      <c r="K39" s="11"/>
      <c r="L39" s="11"/>
      <c r="M39" s="11"/>
      <c r="N39" s="11"/>
      <c r="O39" s="11"/>
      <c r="P39" s="170"/>
      <c r="Q39" s="172">
        <f>ThongkeTT!A15</f>
        <v>41442</v>
      </c>
      <c r="R39" s="171">
        <f>ThongkeTT!C15*10</f>
        <v>75810190</v>
      </c>
      <c r="S39" s="171">
        <f>ThongkeTT!E15</f>
        <v>120568640</v>
      </c>
      <c r="T39" s="171">
        <f>-ThongkeTT!F15</f>
        <v>-154939810</v>
      </c>
      <c r="U39" s="173">
        <f t="shared" si="0"/>
        <v>-34371170</v>
      </c>
    </row>
    <row r="40" spans="1:21" ht="12.95" customHeight="1">
      <c r="A40" s="53"/>
      <c r="B40" s="4"/>
      <c r="C40" s="4"/>
      <c r="D40" s="4"/>
      <c r="E40" s="4"/>
      <c r="F40" s="4"/>
      <c r="G40" s="4"/>
      <c r="H40" s="53"/>
      <c r="I40" s="2"/>
      <c r="J40" s="11"/>
      <c r="K40" s="11"/>
      <c r="L40" s="11"/>
      <c r="M40" s="11"/>
      <c r="N40" s="11"/>
      <c r="O40" s="11"/>
      <c r="P40" s="170"/>
      <c r="Q40" s="172">
        <f>ThongkeTT!A16</f>
        <v>41439</v>
      </c>
      <c r="R40" s="171">
        <f>ThongkeTT!C16*10</f>
        <v>60674030</v>
      </c>
      <c r="S40" s="171">
        <f>ThongkeTT!E16</f>
        <v>132479130</v>
      </c>
      <c r="T40" s="171">
        <f>-ThongkeTT!F16</f>
        <v>-135280240</v>
      </c>
      <c r="U40" s="173">
        <f t="shared" si="0"/>
        <v>-2801110</v>
      </c>
    </row>
    <row r="41" spans="1:21" ht="12.95" customHeight="1">
      <c r="A41" s="53"/>
      <c r="B41" s="4"/>
      <c r="C41" s="4"/>
      <c r="D41" s="4"/>
      <c r="E41" s="4"/>
      <c r="F41" s="4"/>
      <c r="G41" s="4"/>
      <c r="H41" s="53"/>
      <c r="I41" s="2"/>
      <c r="J41" s="11"/>
      <c r="K41" s="11"/>
      <c r="L41" s="11"/>
      <c r="M41" s="11"/>
      <c r="N41" s="11"/>
      <c r="O41" s="11"/>
      <c r="P41" s="170"/>
      <c r="Q41" s="172">
        <f>ThongkeTT!A17</f>
        <v>41438</v>
      </c>
      <c r="R41" s="171">
        <f>ThongkeTT!C17*10</f>
        <v>62541629</v>
      </c>
      <c r="S41" s="171">
        <f>ThongkeTT!E17</f>
        <v>133922830</v>
      </c>
      <c r="T41" s="171">
        <f>-ThongkeTT!F17</f>
        <v>-137144200</v>
      </c>
      <c r="U41" s="173">
        <f t="shared" si="0"/>
        <v>-3221370</v>
      </c>
    </row>
    <row r="42" spans="1:21" ht="12.95" customHeight="1">
      <c r="A42" s="53"/>
      <c r="B42" s="4"/>
      <c r="C42" s="4"/>
      <c r="D42" s="4"/>
      <c r="E42" s="4"/>
      <c r="F42" s="4"/>
      <c r="G42" s="4"/>
      <c r="H42" s="53"/>
      <c r="I42" s="2"/>
      <c r="J42" s="11"/>
      <c r="K42" s="11"/>
      <c r="L42" s="11"/>
      <c r="M42" s="11"/>
      <c r="N42" s="11"/>
      <c r="O42" s="11"/>
      <c r="P42" s="170"/>
      <c r="Q42" s="172">
        <f>ThongkeTT!A18</f>
        <v>41437</v>
      </c>
      <c r="R42" s="171">
        <f>ThongkeTT!C18*10</f>
        <v>70558170</v>
      </c>
      <c r="S42" s="171">
        <f>ThongkeTT!E18</f>
        <v>149208190</v>
      </c>
      <c r="T42" s="171">
        <f>-ThongkeTT!F18</f>
        <v>-128291970</v>
      </c>
      <c r="U42" s="173">
        <f t="shared" si="0"/>
        <v>20916220</v>
      </c>
    </row>
    <row r="43" spans="1:21" ht="12.95" customHeight="1">
      <c r="A43" s="53"/>
      <c r="B43" s="4"/>
      <c r="C43" s="4"/>
      <c r="D43" s="4"/>
      <c r="E43" s="4"/>
      <c r="F43" s="4"/>
      <c r="G43" s="4"/>
      <c r="H43" s="53"/>
      <c r="I43" s="2"/>
      <c r="J43" s="11"/>
      <c r="K43" s="11"/>
      <c r="L43" s="11"/>
      <c r="M43" s="11"/>
      <c r="N43" s="11"/>
      <c r="O43" s="11"/>
      <c r="P43" s="170"/>
      <c r="Q43" s="172">
        <f>ThongkeTT!A19</f>
        <v>41436</v>
      </c>
      <c r="R43" s="171">
        <f>ThongkeTT!C19*10</f>
        <v>68047473</v>
      </c>
      <c r="S43" s="171">
        <f>ThongkeTT!E19</f>
        <v>127196440</v>
      </c>
      <c r="T43" s="171">
        <f>-ThongkeTT!F19</f>
        <v>-129753240</v>
      </c>
      <c r="U43" s="173">
        <f t="shared" si="0"/>
        <v>-2556800</v>
      </c>
    </row>
    <row r="44" spans="1:21" ht="12.95" customHeight="1">
      <c r="A44" s="53"/>
      <c r="B44" s="4"/>
      <c r="C44" s="4"/>
      <c r="D44" s="4"/>
      <c r="E44" s="4"/>
      <c r="F44" s="4"/>
      <c r="G44" s="4"/>
      <c r="H44" s="53"/>
      <c r="I44" s="2"/>
      <c r="J44" s="11"/>
      <c r="K44" s="11"/>
      <c r="L44" s="11"/>
      <c r="M44" s="11"/>
      <c r="N44" s="11"/>
      <c r="O44" s="11"/>
      <c r="P44" s="170"/>
      <c r="Q44" s="172">
        <f>ThongkeTT!A20</f>
        <v>41435</v>
      </c>
      <c r="R44" s="171">
        <f>ThongkeTT!C20*10</f>
        <v>94171518</v>
      </c>
      <c r="S44" s="171">
        <f>ThongkeTT!E20</f>
        <v>144334820</v>
      </c>
      <c r="T44" s="171">
        <f>-ThongkeTT!F20</f>
        <v>-169019580</v>
      </c>
      <c r="U44" s="173">
        <f t="shared" si="0"/>
        <v>-24684760</v>
      </c>
    </row>
    <row r="45" spans="1:21" ht="12.95" customHeight="1">
      <c r="A45" s="53"/>
      <c r="B45" s="4"/>
      <c r="C45" s="4"/>
      <c r="D45" s="4"/>
      <c r="E45" s="4"/>
      <c r="F45" s="4"/>
      <c r="G45" s="4"/>
      <c r="H45" s="53"/>
      <c r="I45" s="2"/>
      <c r="J45" s="11"/>
      <c r="K45" s="11"/>
      <c r="L45" s="11"/>
      <c r="M45" s="11"/>
      <c r="N45" s="11"/>
      <c r="O45" s="11"/>
      <c r="P45" s="170"/>
      <c r="Q45" s="172">
        <f>ThongkeTT!A21</f>
        <v>41432</v>
      </c>
      <c r="R45" s="171">
        <f>ThongkeTT!C21*10</f>
        <v>74548104</v>
      </c>
      <c r="S45" s="171">
        <f>ThongkeTT!E21</f>
        <v>144421860</v>
      </c>
      <c r="T45" s="171">
        <f>-ThongkeTT!F21</f>
        <v>-168737970</v>
      </c>
      <c r="U45" s="173">
        <f t="shared" si="0"/>
        <v>-24316110</v>
      </c>
    </row>
    <row r="46" spans="1:21" ht="12.95" customHeight="1">
      <c r="A46" s="53"/>
      <c r="B46" s="4"/>
      <c r="C46" s="4"/>
      <c r="D46" s="4"/>
      <c r="E46" s="4"/>
      <c r="F46" s="4"/>
      <c r="G46" s="4"/>
      <c r="H46" s="53"/>
      <c r="I46" s="2"/>
      <c r="J46" s="11"/>
      <c r="K46" s="11"/>
      <c r="L46" s="11"/>
      <c r="M46" s="11"/>
      <c r="N46" s="11"/>
      <c r="O46" s="11"/>
      <c r="P46" s="170"/>
    </row>
    <row r="47" spans="1:21" ht="9" customHeight="1">
      <c r="A47" s="53"/>
      <c r="B47" s="4"/>
      <c r="C47" s="4"/>
      <c r="D47" s="4"/>
      <c r="E47" s="4"/>
      <c r="F47" s="4"/>
      <c r="G47" s="4"/>
      <c r="H47" s="53"/>
      <c r="I47" s="2"/>
      <c r="J47" s="11"/>
      <c r="K47" s="11"/>
      <c r="L47" s="11"/>
      <c r="M47" s="11"/>
      <c r="N47" s="11"/>
      <c r="O47" s="11"/>
      <c r="P47" s="170"/>
    </row>
    <row r="48" spans="1:21" ht="12.95" customHeight="1">
      <c r="A48" s="53"/>
      <c r="B48" s="70" t="s">
        <v>9</v>
      </c>
      <c r="C48" s="70"/>
      <c r="D48" s="71" t="s">
        <v>142</v>
      </c>
      <c r="E48" s="71" t="s">
        <v>10</v>
      </c>
      <c r="F48" s="71" t="s">
        <v>11</v>
      </c>
      <c r="G48" s="71" t="s">
        <v>55</v>
      </c>
      <c r="H48" s="53"/>
      <c r="I48" s="2"/>
      <c r="J48" s="11"/>
      <c r="K48" s="11"/>
      <c r="L48" s="11"/>
      <c r="M48" s="11"/>
      <c r="N48" s="11"/>
      <c r="O48" s="11"/>
      <c r="P48" s="170"/>
    </row>
    <row r="49" spans="1:22" ht="12.95" customHeight="1">
      <c r="A49" s="53">
        <v>304</v>
      </c>
      <c r="B49" s="126" t="s">
        <v>110</v>
      </c>
      <c r="C49" s="4"/>
      <c r="D49" s="192">
        <f>GDNganh!AE4/GDNganh!AD4-1</f>
        <v>1.1281433000344565E-2</v>
      </c>
      <c r="E49" s="138">
        <f>VLOOKUP($A49,Chisotaichinh!$A:$IX,8,0)</f>
        <v>7.1554746358480896</v>
      </c>
      <c r="F49" s="138">
        <f>VLOOKUP($A49,Chisotaichinh!$A:$IX,9,0)</f>
        <v>1.5736272209481199</v>
      </c>
      <c r="G49" s="139">
        <f t="shared" ref="G49:G58" ca="1" si="1">H51/$H$61</f>
        <v>7.3161832409181726E-2</v>
      </c>
      <c r="H49" s="53"/>
      <c r="I49" s="2"/>
      <c r="J49" s="11"/>
      <c r="K49" s="11"/>
      <c r="L49" s="11"/>
      <c r="M49" s="11"/>
      <c r="N49" s="11"/>
      <c r="O49" s="11"/>
      <c r="P49" s="170"/>
    </row>
    <row r="50" spans="1:22" ht="12.95" customHeight="1">
      <c r="A50" s="53">
        <v>169</v>
      </c>
      <c r="B50" s="126" t="s">
        <v>105</v>
      </c>
      <c r="C50" s="4"/>
      <c r="D50" s="192">
        <f>GDNganh!AE5/GDNganh!AD5-1</f>
        <v>2.4465482395488181E-3</v>
      </c>
      <c r="E50" s="138">
        <f>VLOOKUP($A50,Chisotaichinh!$A:$IX,8,0)</f>
        <v>22.605791001204999</v>
      </c>
      <c r="F50" s="138">
        <f>VLOOKUP($A50,Chisotaichinh!$A:$IX,9,0)</f>
        <v>0.99836267690107705</v>
      </c>
      <c r="G50" s="139">
        <f t="shared" ca="1" si="1"/>
        <v>0.1381102883769533</v>
      </c>
      <c r="H50" s="53"/>
      <c r="I50" s="2"/>
      <c r="J50" s="11"/>
      <c r="K50" s="11"/>
      <c r="L50" s="11"/>
      <c r="M50" s="11"/>
      <c r="N50" s="11"/>
      <c r="O50" s="11"/>
      <c r="P50" s="170"/>
    </row>
    <row r="51" spans="1:22" ht="12.95" customHeight="1">
      <c r="A51" s="53">
        <v>141</v>
      </c>
      <c r="B51" s="126" t="s">
        <v>103</v>
      </c>
      <c r="C51" s="4"/>
      <c r="D51" s="192">
        <f>GDNganh!AE6/GDNganh!AD6-1</f>
        <v>-2.1204410517383643E-4</v>
      </c>
      <c r="E51" s="138">
        <f>VLOOKUP($A51,Chisotaichinh!$A:$IX,8,0)</f>
        <v>5.6461488347940803</v>
      </c>
      <c r="F51" s="138">
        <f>VLOOKUP($A51,Chisotaichinh!$A:$IX,9,0)</f>
        <v>1.2079723224752901</v>
      </c>
      <c r="G51" s="139">
        <f t="shared" ca="1" si="1"/>
        <v>5.182278706533848E-2</v>
      </c>
      <c r="H51" s="53">
        <f ca="1">SUMIF(GDNganh!$AH$37:$AH$5000,B49,GDNganh!$AG$37:$AG$4999)/10^9</f>
        <v>72.377436500000002</v>
      </c>
      <c r="I51" s="2"/>
      <c r="J51" s="11"/>
      <c r="K51" s="11"/>
      <c r="L51" s="11"/>
      <c r="M51" s="11"/>
      <c r="N51" s="11"/>
      <c r="O51" s="11"/>
      <c r="P51" s="170"/>
      <c r="Q51" s="164" t="s">
        <v>3</v>
      </c>
      <c r="R51" s="171" t="s">
        <v>941</v>
      </c>
      <c r="S51" s="171" t="s">
        <v>942</v>
      </c>
      <c r="T51" s="171" t="s">
        <v>943</v>
      </c>
    </row>
    <row r="52" spans="1:22" ht="12.95" customHeight="1">
      <c r="A52" s="53">
        <v>239</v>
      </c>
      <c r="B52" s="126" t="s">
        <v>107</v>
      </c>
      <c r="C52" s="4"/>
      <c r="D52" s="192">
        <f>GDNganh!AE7/GDNganh!AD7-1</f>
        <v>8.7646076794658523E-3</v>
      </c>
      <c r="E52" s="138">
        <f>VLOOKUP($A52,Chisotaichinh!$A:$IX,8,0)</f>
        <v>9.5020253436806197</v>
      </c>
      <c r="F52" s="138">
        <f>VLOOKUP($A52,Chisotaichinh!$A:$IX,9,0)</f>
        <v>1.8189021534765299</v>
      </c>
      <c r="G52" s="139">
        <f t="shared" ca="1" si="1"/>
        <v>2.5199602550067691E-2</v>
      </c>
      <c r="H52" s="53">
        <f ca="1">SUMIF(GDNganh!$AH$37:$AH$5000,B50,GDNganh!$AG$37:$AG$4999)/10^9</f>
        <v>136.62955529999999</v>
      </c>
      <c r="I52" s="2"/>
      <c r="J52" s="11"/>
      <c r="K52" s="11"/>
      <c r="L52" s="11"/>
      <c r="M52" s="11"/>
      <c r="N52" s="11"/>
      <c r="O52" s="11"/>
      <c r="P52" s="170"/>
      <c r="Q52" s="172">
        <f>ThongkeTT!A2</f>
        <v>41459</v>
      </c>
      <c r="R52" s="171">
        <f>ThongkeTT!I2</f>
        <v>133940127000</v>
      </c>
      <c r="S52" s="171">
        <f>-ThongkeTT!J2</f>
        <v>-194288022000</v>
      </c>
      <c r="T52" s="171">
        <f>R52+S52</f>
        <v>-60347895000</v>
      </c>
      <c r="U52" s="171"/>
      <c r="V52" s="173"/>
    </row>
    <row r="53" spans="1:22" ht="12.95" customHeight="1">
      <c r="A53" s="53">
        <v>230</v>
      </c>
      <c r="B53" s="126" t="s">
        <v>801</v>
      </c>
      <c r="C53" s="4"/>
      <c r="D53" s="192">
        <f>GDNganh!AE8/GDNganh!AD8-1</f>
        <v>3.3581194531062675E-3</v>
      </c>
      <c r="E53" s="138">
        <f>VLOOKUP($A53,Chisotaichinh!$A:$IX,8,0)</f>
        <v>7.7134186543530596</v>
      </c>
      <c r="F53" s="138">
        <f>VLOOKUP($A53,Chisotaichinh!$A:$IX,9,0)</f>
        <v>2.3284594604386202</v>
      </c>
      <c r="G53" s="139">
        <f t="shared" ca="1" si="1"/>
        <v>7.9271358468234049E-3</v>
      </c>
      <c r="H53" s="53">
        <f ca="1">SUMIF(GDNganh!$AH$37:$AH$5000,B51,GDNganh!$AG$37:$AG$4999)/10^9</f>
        <v>51.267175199999997</v>
      </c>
      <c r="I53" s="2"/>
      <c r="J53" s="11"/>
      <c r="K53" s="11"/>
      <c r="L53" s="11"/>
      <c r="M53" s="11"/>
      <c r="N53" s="11"/>
      <c r="O53" s="11"/>
      <c r="P53" s="170"/>
      <c r="Q53" s="172">
        <f>ThongkeTT!A3</f>
        <v>41458</v>
      </c>
      <c r="R53" s="171">
        <f>ThongkeTT!I3</f>
        <v>133651864000</v>
      </c>
      <c r="S53" s="171">
        <f>-ThongkeTT!J3</f>
        <v>-166205081000</v>
      </c>
      <c r="T53" s="171">
        <f t="shared" ref="T53:T71" si="2">R53+S53</f>
        <v>-32553217000</v>
      </c>
      <c r="U53" s="171"/>
      <c r="V53" s="173"/>
    </row>
    <row r="54" spans="1:22" ht="12.95" customHeight="1">
      <c r="A54" s="53">
        <v>200</v>
      </c>
      <c r="B54" s="126" t="s">
        <v>106</v>
      </c>
      <c r="C54" s="4"/>
      <c r="D54" s="192">
        <f>GDNganh!AE9/GDNganh!AD9-1</f>
        <v>4.8303622771705967E-4</v>
      </c>
      <c r="E54" s="138">
        <f>VLOOKUP($A54,Chisotaichinh!$A:$IX,8,0)</f>
        <v>14.9031996989972</v>
      </c>
      <c r="F54" s="138">
        <f>VLOOKUP($A54,Chisotaichinh!$A:$IX,9,0)</f>
        <v>4.8286481939063899</v>
      </c>
      <c r="G54" s="139">
        <f t="shared" ca="1" si="1"/>
        <v>0.1476627051807991</v>
      </c>
      <c r="H54" s="53">
        <f ca="1">SUMIF(GDNganh!$AH$37:$AH$5000,B52,GDNganh!$AG$37:$AG$4999)/10^9</f>
        <v>24.929428000000001</v>
      </c>
      <c r="I54" s="2"/>
      <c r="J54" s="11"/>
      <c r="K54" s="11"/>
      <c r="L54" s="11"/>
      <c r="M54" s="11"/>
      <c r="N54" s="11"/>
      <c r="O54" s="11"/>
      <c r="P54" s="170"/>
      <c r="Q54" s="172">
        <f>ThongkeTT!A4</f>
        <v>41457</v>
      </c>
      <c r="R54" s="171">
        <f>ThongkeTT!I4</f>
        <v>87426700000</v>
      </c>
      <c r="S54" s="171">
        <f>-ThongkeTT!J4</f>
        <v>-85824622000</v>
      </c>
      <c r="T54" s="171">
        <f t="shared" si="2"/>
        <v>1602078000</v>
      </c>
      <c r="U54" s="171"/>
      <c r="V54" s="173"/>
    </row>
    <row r="55" spans="1:22" ht="12.95" customHeight="1">
      <c r="A55" s="53">
        <v>324</v>
      </c>
      <c r="B55" s="126" t="s">
        <v>12</v>
      </c>
      <c r="C55" s="4"/>
      <c r="D55" s="192">
        <f>GDNganh!AE10/GDNganh!AD10-1</f>
        <v>-7.6564348855001629E-4</v>
      </c>
      <c r="E55" s="138">
        <f>VLOOKUP($A55,Chisotaichinh!$A:$IX,8,0)</f>
        <v>7.1479862611530498</v>
      </c>
      <c r="F55" s="138">
        <f>VLOOKUP($A55,Chisotaichinh!$A:$IX,9,0)</f>
        <v>1.29225067144239</v>
      </c>
      <c r="G55" s="139">
        <f t="shared" ca="1" si="1"/>
        <v>4.0275177539352114E-2</v>
      </c>
      <c r="H55" s="53">
        <f ca="1">SUMIF(GDNganh!$AH$37:$AH$5000,B53,GDNganh!$AG$37:$AG$4999)/10^9</f>
        <v>7.8421459999999996</v>
      </c>
      <c r="I55" s="2"/>
      <c r="J55" s="11"/>
      <c r="K55" s="11"/>
      <c r="L55" s="11"/>
      <c r="M55" s="11"/>
      <c r="N55" s="11"/>
      <c r="O55" s="11"/>
      <c r="P55" s="170"/>
      <c r="Q55" s="172">
        <f>ThongkeTT!A5</f>
        <v>41456</v>
      </c>
      <c r="R55" s="171">
        <f>ThongkeTT!I5</f>
        <v>41471087000</v>
      </c>
      <c r="S55" s="171">
        <f>-ThongkeTT!J5</f>
        <v>-60668279000</v>
      </c>
      <c r="T55" s="171">
        <f t="shared" si="2"/>
        <v>-19197192000</v>
      </c>
      <c r="U55" s="171"/>
      <c r="V55" s="173"/>
    </row>
    <row r="56" spans="1:22" ht="12.95" customHeight="1">
      <c r="A56" s="53">
        <v>146</v>
      </c>
      <c r="B56" s="126" t="s">
        <v>104</v>
      </c>
      <c r="C56" s="4"/>
      <c r="D56" s="192">
        <f>GDNganh!AE11/GDNganh!AD11-1</f>
        <v>-2.4199403081390791E-3</v>
      </c>
      <c r="E56" s="138">
        <f>VLOOKUP($A56,Chisotaichinh!$A:$IX,8,0)</f>
        <v>8.2227089384363996</v>
      </c>
      <c r="F56" s="138">
        <f>VLOOKUP($A56,Chisotaichinh!$A:$IX,9,0)</f>
        <v>1.9488541747474499</v>
      </c>
      <c r="G56" s="139">
        <f t="shared" ca="1" si="1"/>
        <v>8.7596149225012687E-2</v>
      </c>
      <c r="H56" s="53">
        <f ca="1">SUMIF(GDNganh!$AH$37:$AH$5000,B54,GDNganh!$AG$37:$AG$4999)/10^9</f>
        <v>146.07955699999999</v>
      </c>
      <c r="I56" s="2"/>
      <c r="J56" s="11"/>
      <c r="K56" s="11"/>
      <c r="L56" s="11"/>
      <c r="M56" s="11"/>
      <c r="N56" s="11"/>
      <c r="O56" s="11"/>
      <c r="P56" s="170"/>
      <c r="Q56" s="172">
        <f>ThongkeTT!A6</f>
        <v>41453</v>
      </c>
      <c r="R56" s="171">
        <f>ThongkeTT!I6</f>
        <v>65199628000</v>
      </c>
      <c r="S56" s="171">
        <f>-ThongkeTT!J6</f>
        <v>-50373335000</v>
      </c>
      <c r="T56" s="171">
        <f t="shared" si="2"/>
        <v>14826293000</v>
      </c>
      <c r="U56" s="171"/>
      <c r="V56" s="173"/>
    </row>
    <row r="57" spans="1:22" ht="12.95" customHeight="1">
      <c r="A57" s="53">
        <v>278</v>
      </c>
      <c r="B57" s="126" t="s">
        <v>13</v>
      </c>
      <c r="C57" s="4"/>
      <c r="D57" s="192">
        <f>GDNganh!AE12/GDNganh!AD12-1</f>
        <v>-2.7151015822488578E-3</v>
      </c>
      <c r="E57" s="138">
        <f>VLOOKUP($A57,Chisotaichinh!$A:$IX,8,0)</f>
        <v>27.599551071093401</v>
      </c>
      <c r="F57" s="138">
        <f>VLOOKUP($A57,Chisotaichinh!$A:$IX,9,0)</f>
        <v>2.8302223567895202</v>
      </c>
      <c r="G57" s="139">
        <f t="shared" ca="1" si="1"/>
        <v>0.3593948483422727</v>
      </c>
      <c r="H57" s="53">
        <f ca="1">SUMIF(GDNganh!$AH$37:$AH$5000,B55,GDNganh!$AG$37:$AG$4999)/10^9</f>
        <v>39.843372000000002</v>
      </c>
      <c r="I57" s="9"/>
      <c r="J57" s="29"/>
      <c r="K57" s="30"/>
      <c r="L57" s="30"/>
      <c r="M57" s="30"/>
      <c r="N57" s="30"/>
      <c r="O57" s="30"/>
      <c r="P57" s="170"/>
      <c r="Q57" s="172">
        <f>ThongkeTT!A7</f>
        <v>41452</v>
      </c>
      <c r="R57" s="171">
        <f>ThongkeTT!I7</f>
        <v>188490126000</v>
      </c>
      <c r="S57" s="171">
        <f>-ThongkeTT!J7</f>
        <v>-232989669000</v>
      </c>
      <c r="T57" s="171">
        <f t="shared" si="2"/>
        <v>-44499543000</v>
      </c>
      <c r="U57" s="171"/>
      <c r="V57" s="173"/>
    </row>
    <row r="58" spans="1:22" ht="12.95" customHeight="1">
      <c r="A58" s="53">
        <v>270</v>
      </c>
      <c r="B58" s="198" t="s">
        <v>109</v>
      </c>
      <c r="C58" s="199"/>
      <c r="D58" s="200">
        <f>GDNganh!AE13/GDNganh!AD13-1</f>
        <v>5.1736881005171043E-4</v>
      </c>
      <c r="E58" s="201">
        <f>VLOOKUP($A58,Chisotaichinh!$A:$IX,8,0)</f>
        <v>9.0926090746802899</v>
      </c>
      <c r="F58" s="201">
        <f>VLOOKUP($A58,Chisotaichinh!$A:$IX,9,0)</f>
        <v>3.1868177884239102</v>
      </c>
      <c r="G58" s="202">
        <f t="shared" ca="1" si="1"/>
        <v>6.8849473464198854E-2</v>
      </c>
      <c r="H58" s="53">
        <f ca="1">SUMIF(GDNganh!$AH$37:$AH$5000,B56,GDNganh!$AG$37:$AG$4999)/10^9</f>
        <v>86.656997500000003</v>
      </c>
      <c r="I58" s="7"/>
      <c r="J58" s="7"/>
      <c r="K58" s="7"/>
      <c r="L58" s="7"/>
      <c r="M58" s="7"/>
      <c r="N58" s="7"/>
      <c r="O58" s="7"/>
      <c r="P58" s="170"/>
      <c r="Q58" s="172">
        <f>ThongkeTT!A8</f>
        <v>41451</v>
      </c>
      <c r="R58" s="171">
        <f>ThongkeTT!I8</f>
        <v>152282294000</v>
      </c>
      <c r="S58" s="171">
        <f>-ThongkeTT!J8</f>
        <v>-394833130000</v>
      </c>
      <c r="T58" s="171">
        <f t="shared" si="2"/>
        <v>-242550836000</v>
      </c>
      <c r="U58" s="171"/>
      <c r="V58" s="173"/>
    </row>
    <row r="59" spans="1:22" ht="12.95" customHeight="1">
      <c r="A59" s="53"/>
      <c r="B59" s="87" t="s">
        <v>14</v>
      </c>
      <c r="C59" s="87"/>
      <c r="D59" s="192">
        <f>E11</f>
        <v>-2.6674874320298247E-4</v>
      </c>
      <c r="E59" s="140">
        <f>VLOOKUP($A60,Chisotaichinh!$A:$IX,8,0)</f>
        <v>13.794556693207699</v>
      </c>
      <c r="F59" s="140">
        <f>VLOOKUP($A60,Chisotaichinh!$A:$IX,9,0)</f>
        <v>2.9492391674902301</v>
      </c>
      <c r="G59" s="197">
        <f ca="1">H62/H61</f>
        <v>0.83632125100494925</v>
      </c>
      <c r="H59" s="53">
        <f ca="1">SUMIF(GDNganh!$AH$37:$AH$5000,B57,GDNganh!$AG$37:$AG$4999)/10^9</f>
        <v>355.5416391</v>
      </c>
      <c r="I59" s="12"/>
      <c r="J59" s="28"/>
      <c r="K59" s="28"/>
      <c r="L59" s="28"/>
      <c r="M59" s="28"/>
      <c r="N59" s="28"/>
      <c r="O59" s="28"/>
      <c r="P59" s="170"/>
      <c r="Q59" s="172">
        <f>ThongkeTT!A9</f>
        <v>41450</v>
      </c>
      <c r="R59" s="171">
        <f>ThongkeTT!I9</f>
        <v>136629518000</v>
      </c>
      <c r="S59" s="171">
        <f>-ThongkeTT!J9</f>
        <v>-268080439000</v>
      </c>
      <c r="T59" s="171">
        <f t="shared" si="2"/>
        <v>-131450921000</v>
      </c>
      <c r="U59" s="171"/>
      <c r="V59" s="173"/>
    </row>
    <row r="60" spans="1:22" ht="12.95" customHeight="1">
      <c r="A60" s="53">
        <v>0</v>
      </c>
      <c r="B60" s="4" t="s">
        <v>15</v>
      </c>
      <c r="C60" s="4"/>
      <c r="D60" s="192">
        <f>G11</f>
        <v>0</v>
      </c>
      <c r="E60" s="140">
        <f>VLOOKUP($A61,Chisotaichinh!$A:$IX,8,0)</f>
        <v>22.722790266386902</v>
      </c>
      <c r="F60" s="140">
        <f>VLOOKUP($A61,Chisotaichinh!$A:$IX,9,0)</f>
        <v>1.4674725048853301</v>
      </c>
      <c r="G60" s="139">
        <f ca="1">100%-G59</f>
        <v>0.16367874899505075</v>
      </c>
      <c r="H60" s="53">
        <f ca="1">SUMIF(GDNganh!$AH$37:$AH$5000,B58,GDNganh!$AG$37:$AG$4999)/10^9</f>
        <v>68.111311999999998</v>
      </c>
      <c r="I60" s="12"/>
      <c r="J60" s="28"/>
      <c r="K60" s="28"/>
      <c r="L60" s="28"/>
      <c r="M60" s="28"/>
      <c r="N60" s="28"/>
      <c r="O60" s="28"/>
      <c r="P60" s="170"/>
      <c r="Q60" s="172">
        <f>ThongkeTT!A10</f>
        <v>41449</v>
      </c>
      <c r="R60" s="171">
        <f>ThongkeTT!I10</f>
        <v>230597621000</v>
      </c>
      <c r="S60" s="171">
        <f>-ThongkeTT!J10</f>
        <v>-406697515000</v>
      </c>
      <c r="T60" s="171">
        <f t="shared" si="2"/>
        <v>-176099894000</v>
      </c>
      <c r="U60" s="171"/>
      <c r="V60" s="173"/>
    </row>
    <row r="61" spans="1:22" ht="9" customHeight="1">
      <c r="A61" s="53">
        <v>1</v>
      </c>
      <c r="B61" s="4"/>
      <c r="C61" s="4"/>
      <c r="D61" s="4"/>
      <c r="E61" s="4"/>
      <c r="F61" s="4"/>
      <c r="G61" s="4"/>
      <c r="H61" s="53">
        <f ca="1">SUM(H51:H60)</f>
        <v>989.27861859999996</v>
      </c>
      <c r="I61" s="12"/>
      <c r="J61" s="28"/>
      <c r="K61" s="28"/>
      <c r="L61" s="28"/>
      <c r="M61" s="28"/>
      <c r="N61" s="28"/>
      <c r="O61" s="28"/>
      <c r="P61" s="170"/>
      <c r="Q61" s="172">
        <f>ThongkeTT!A11</f>
        <v>41446</v>
      </c>
      <c r="R61" s="171">
        <f>ThongkeTT!I11</f>
        <v>478533652000</v>
      </c>
      <c r="S61" s="171">
        <f>-ThongkeTT!J11</f>
        <v>-841677146000</v>
      </c>
      <c r="T61" s="171">
        <f t="shared" si="2"/>
        <v>-363143494000</v>
      </c>
      <c r="U61" s="171"/>
      <c r="V61" s="173"/>
    </row>
    <row r="62" spans="1:22" ht="12.95" customHeight="1">
      <c r="A62" s="53"/>
      <c r="B62" s="66"/>
      <c r="C62" s="66"/>
      <c r="D62" s="66"/>
      <c r="E62" s="66"/>
      <c r="F62" s="66"/>
      <c r="G62" s="66"/>
      <c r="H62" s="136">
        <f>D13</f>
        <v>827.35473190000005</v>
      </c>
      <c r="I62" s="12"/>
      <c r="J62" s="28"/>
      <c r="K62" s="28"/>
      <c r="L62" s="28"/>
      <c r="M62" s="28"/>
      <c r="N62" s="28"/>
      <c r="O62" s="28"/>
      <c r="P62" s="170"/>
      <c r="Q62" s="172">
        <f>ThongkeTT!A12</f>
        <v>41445</v>
      </c>
      <c r="R62" s="171">
        <f>ThongkeTT!I12</f>
        <v>123399734000</v>
      </c>
      <c r="S62" s="171">
        <f>-ThongkeTT!J12</f>
        <v>-214846658000</v>
      </c>
      <c r="T62" s="171">
        <f t="shared" si="2"/>
        <v>-91446924000</v>
      </c>
      <c r="U62" s="171"/>
      <c r="V62" s="173"/>
    </row>
    <row r="63" spans="1:22" ht="12.95" customHeight="1">
      <c r="A63" s="132"/>
      <c r="B63" s="66"/>
      <c r="C63" s="66"/>
      <c r="D63" s="66"/>
      <c r="E63" s="66"/>
      <c r="F63" s="66"/>
      <c r="G63" s="66"/>
      <c r="H63" s="136">
        <f>F13</f>
        <v>163.5195597</v>
      </c>
      <c r="I63" s="12"/>
      <c r="J63" s="28"/>
      <c r="K63" s="28"/>
      <c r="L63" s="28"/>
      <c r="M63" s="28"/>
      <c r="N63" s="28"/>
      <c r="O63" s="28"/>
      <c r="P63" s="170"/>
      <c r="Q63" s="172">
        <f>ThongkeTT!A13</f>
        <v>41444</v>
      </c>
      <c r="R63" s="171">
        <f>ThongkeTT!I13</f>
        <v>138599581000</v>
      </c>
      <c r="S63" s="171">
        <f>-ThongkeTT!J13</f>
        <v>-213200115000</v>
      </c>
      <c r="T63" s="171">
        <f t="shared" si="2"/>
        <v>-74600534000</v>
      </c>
      <c r="U63" s="171"/>
      <c r="V63" s="173"/>
    </row>
    <row r="64" spans="1:22" ht="12.95" customHeight="1">
      <c r="A64" s="53"/>
      <c r="B64" s="66"/>
      <c r="C64" s="66"/>
      <c r="D64" s="66"/>
      <c r="E64" s="66"/>
      <c r="F64" s="66"/>
      <c r="G64" s="66"/>
      <c r="H64" s="132"/>
      <c r="I64" s="14"/>
      <c r="J64" s="88"/>
      <c r="K64" s="88"/>
      <c r="L64" s="88"/>
      <c r="M64" s="88"/>
      <c r="N64" s="88"/>
      <c r="O64" s="88"/>
      <c r="P64" s="170"/>
      <c r="Q64" s="172">
        <f>ThongkeTT!A14</f>
        <v>41443</v>
      </c>
      <c r="R64" s="171">
        <f>ThongkeTT!I14</f>
        <v>225236947000</v>
      </c>
      <c r="S64" s="171">
        <f>-ThongkeTT!J14</f>
        <v>-375195533000</v>
      </c>
      <c r="T64" s="171">
        <f t="shared" si="2"/>
        <v>-149958586000</v>
      </c>
      <c r="U64" s="171"/>
      <c r="V64" s="173"/>
    </row>
    <row r="65" spans="1:22" ht="12.95" customHeight="1" thickBot="1">
      <c r="A65" s="53"/>
      <c r="B65" s="4"/>
      <c r="C65" s="4"/>
      <c r="D65" s="66"/>
      <c r="E65" s="65"/>
      <c r="F65" s="66"/>
      <c r="G65" s="65"/>
      <c r="H65" s="132"/>
      <c r="I65" s="14"/>
      <c r="J65" s="14"/>
      <c r="K65" s="14"/>
      <c r="L65" s="14"/>
      <c r="M65" s="14"/>
      <c r="N65" s="14"/>
      <c r="O65" s="14"/>
      <c r="Q65" s="172">
        <f>ThongkeTT!A15</f>
        <v>41442</v>
      </c>
      <c r="R65" s="171">
        <f>ThongkeTT!I15</f>
        <v>189293501000</v>
      </c>
      <c r="S65" s="171">
        <f>-ThongkeTT!J15</f>
        <v>-265997133000</v>
      </c>
      <c r="T65" s="171">
        <f t="shared" si="2"/>
        <v>-76703632000</v>
      </c>
      <c r="U65" s="171"/>
      <c r="V65" s="173"/>
    </row>
    <row r="66" spans="1:22" ht="15" customHeight="1">
      <c r="A66" s="141" t="s">
        <v>0</v>
      </c>
      <c r="B66" s="84"/>
      <c r="C66" s="84"/>
      <c r="D66" s="84"/>
      <c r="E66" s="84"/>
      <c r="F66" s="84"/>
      <c r="G66" s="84"/>
      <c r="H66" s="137"/>
      <c r="I66" s="84"/>
      <c r="J66" s="85"/>
      <c r="K66" s="85"/>
      <c r="L66" s="85"/>
      <c r="M66" s="85"/>
      <c r="N66" s="85"/>
      <c r="O66" s="86" t="s">
        <v>54</v>
      </c>
      <c r="Q66" s="172">
        <f>ThongkeTT!A16</f>
        <v>41439</v>
      </c>
      <c r="R66" s="171">
        <f>ThongkeTT!I16</f>
        <v>121904996000</v>
      </c>
      <c r="S66" s="171">
        <f>-ThongkeTT!J16</f>
        <v>-271956873000</v>
      </c>
      <c r="T66" s="171">
        <f t="shared" si="2"/>
        <v>-150051877000</v>
      </c>
      <c r="U66" s="171"/>
      <c r="V66" s="173"/>
    </row>
    <row r="67" spans="1:22" ht="12.95" customHeight="1">
      <c r="Q67" s="172">
        <f>ThongkeTT!A17</f>
        <v>41438</v>
      </c>
      <c r="R67" s="171">
        <f>ThongkeTT!I17</f>
        <v>136195468000</v>
      </c>
      <c r="S67" s="171">
        <f>-ThongkeTT!J17</f>
        <v>-206420874000</v>
      </c>
      <c r="T67" s="171">
        <f t="shared" si="2"/>
        <v>-70225406000</v>
      </c>
      <c r="U67" s="171"/>
      <c r="V67" s="173"/>
    </row>
    <row r="68" spans="1:22" ht="12.95" customHeight="1">
      <c r="Q68" s="172">
        <f>ThongkeTT!A18</f>
        <v>41437</v>
      </c>
      <c r="R68" s="171">
        <f>ThongkeTT!I18</f>
        <v>127223018000</v>
      </c>
      <c r="S68" s="171">
        <f>-ThongkeTT!J18</f>
        <v>-322011248000</v>
      </c>
      <c r="T68" s="171">
        <f t="shared" si="2"/>
        <v>-194788230000</v>
      </c>
      <c r="U68" s="171"/>
      <c r="V68" s="173"/>
    </row>
    <row r="69" spans="1:22" ht="12.95" customHeight="1">
      <c r="Q69" s="172">
        <f>ThongkeTT!A19</f>
        <v>41436</v>
      </c>
      <c r="R69" s="171">
        <f>ThongkeTT!I19</f>
        <v>592727418000</v>
      </c>
      <c r="S69" s="171">
        <f>-ThongkeTT!J19</f>
        <v>-192611505000</v>
      </c>
      <c r="T69" s="171">
        <f t="shared" si="2"/>
        <v>400115913000</v>
      </c>
      <c r="U69" s="171"/>
      <c r="V69" s="173"/>
    </row>
    <row r="70" spans="1:22" ht="12.95" customHeight="1">
      <c r="P70" s="171"/>
      <c r="Q70" s="172">
        <f>ThongkeTT!A20</f>
        <v>41435</v>
      </c>
      <c r="R70" s="171">
        <f>ThongkeTT!I20</f>
        <v>88832457000</v>
      </c>
      <c r="S70" s="171">
        <f>-ThongkeTT!J20</f>
        <v>-203326127000</v>
      </c>
      <c r="T70" s="171">
        <f t="shared" si="2"/>
        <v>-114493670000</v>
      </c>
      <c r="U70" s="171"/>
      <c r="V70" s="173"/>
    </row>
    <row r="71" spans="1:22" ht="12.95" customHeight="1">
      <c r="O71" s="175"/>
      <c r="P71" s="171"/>
      <c r="Q71" s="172">
        <f>ThongkeTT!A21</f>
        <v>41432</v>
      </c>
      <c r="R71" s="171">
        <f>ThongkeTT!I21</f>
        <v>157219218000</v>
      </c>
      <c r="S71" s="171">
        <f>-ThongkeTT!J21</f>
        <v>-190965709000</v>
      </c>
      <c r="T71" s="171">
        <f t="shared" si="2"/>
        <v>-33746491000</v>
      </c>
      <c r="U71" s="171"/>
      <c r="V71" s="173"/>
    </row>
    <row r="72" spans="1:22" ht="12.95" customHeight="1">
      <c r="O72" s="175"/>
      <c r="P72" s="171"/>
    </row>
    <row r="73" spans="1:22" ht="12.95" customHeight="1">
      <c r="O73" s="175"/>
      <c r="P73" s="171"/>
    </row>
    <row r="74" spans="1:22" ht="12.95" customHeight="1">
      <c r="O74" s="175"/>
      <c r="P74" s="171"/>
    </row>
    <row r="75" spans="1:22" ht="12.95" customHeight="1">
      <c r="O75" s="175"/>
      <c r="P75" s="171"/>
    </row>
    <row r="76" spans="1:22" ht="12.95" customHeight="1">
      <c r="O76" s="175"/>
      <c r="P76" s="171"/>
    </row>
    <row r="77" spans="1:22" ht="12.95" customHeight="1">
      <c r="O77" s="175"/>
      <c r="P77" s="171"/>
    </row>
    <row r="78" spans="1:22" ht="12.95" customHeight="1">
      <c r="O78" s="175"/>
      <c r="P78" s="171"/>
    </row>
    <row r="79" spans="1:22" ht="12.95" customHeight="1">
      <c r="O79" s="175"/>
      <c r="P79" s="171"/>
    </row>
    <row r="80" spans="1:22" ht="12.95" customHeight="1">
      <c r="O80" s="175"/>
      <c r="P80" s="171"/>
    </row>
  </sheetData>
  <mergeCells count="21">
    <mergeCell ref="J8:O12"/>
    <mergeCell ref="F10:G10"/>
    <mergeCell ref="F12:G12"/>
    <mergeCell ref="F13:G13"/>
    <mergeCell ref="F14:G14"/>
    <mergeCell ref="D10:E10"/>
    <mergeCell ref="D12:E12"/>
    <mergeCell ref="D13:E13"/>
    <mergeCell ref="D14:E14"/>
    <mergeCell ref="D22:E22"/>
    <mergeCell ref="D19:E19"/>
    <mergeCell ref="D20:E20"/>
    <mergeCell ref="D21:E21"/>
    <mergeCell ref="F22:G22"/>
    <mergeCell ref="F15:G15"/>
    <mergeCell ref="F18:G18"/>
    <mergeCell ref="D15:E15"/>
    <mergeCell ref="D18:E18"/>
    <mergeCell ref="F19:G19"/>
    <mergeCell ref="F20:G20"/>
    <mergeCell ref="F21:G21"/>
  </mergeCells>
  <conditionalFormatting sqref="E11">
    <cfRule type="expression" dxfId="206" priority="187">
      <formula>$C$22=0</formula>
    </cfRule>
    <cfRule type="expression" dxfId="205" priority="188">
      <formula>$C$22&lt;0</formula>
    </cfRule>
    <cfRule type="expression" dxfId="204" priority="189">
      <formula>$C$22&gt;0</formula>
    </cfRule>
    <cfRule type="iconSet" priority="190">
      <iconSet iconSet="3Arrows">
        <cfvo type="percent" val="0"/>
        <cfvo type="num" val="0"/>
        <cfvo type="num" val="0" gte="0"/>
      </iconSet>
    </cfRule>
  </conditionalFormatting>
  <conditionalFormatting sqref="E11">
    <cfRule type="expression" dxfId="203" priority="183">
      <formula>$C$9=0</formula>
    </cfRule>
    <cfRule type="expression" dxfId="202" priority="184">
      <formula>$C$9&lt;0</formula>
    </cfRule>
    <cfRule type="expression" dxfId="201" priority="185">
      <formula>$C$9&gt;0</formula>
    </cfRule>
    <cfRule type="iconSet" priority="186">
      <iconSet iconSet="3Arrows">
        <cfvo type="percent" val="0"/>
        <cfvo type="num" val="0"/>
        <cfvo type="num" val="0" gte="0"/>
      </iconSet>
    </cfRule>
  </conditionalFormatting>
  <conditionalFormatting sqref="E11 G11 D49:D60">
    <cfRule type="expression" dxfId="200" priority="180">
      <formula>$D$9&lt;0</formula>
    </cfRule>
    <cfRule type="expression" dxfId="199" priority="181">
      <formula>$D$9&gt;0</formula>
    </cfRule>
    <cfRule type="expression" dxfId="198" priority="182">
      <formula>$D$9=0</formula>
    </cfRule>
  </conditionalFormatting>
  <conditionalFormatting sqref="E11">
    <cfRule type="expression" dxfId="197" priority="176">
      <formula>$C$11=0</formula>
    </cfRule>
    <cfRule type="expression" dxfId="196" priority="177">
      <formula>$C$11&lt;0</formula>
    </cfRule>
    <cfRule type="expression" dxfId="195" priority="178">
      <formula>$C$11&gt;0</formula>
    </cfRule>
    <cfRule type="iconSet" priority="179">
      <iconSet iconSet="3Arrows">
        <cfvo type="percent" val="0"/>
        <cfvo type="num" val="0"/>
        <cfvo type="num" val="0" gte="0"/>
      </iconSet>
    </cfRule>
  </conditionalFormatting>
  <conditionalFormatting sqref="E11 G11 D49:D60">
    <cfRule type="cellIs" dxfId="194" priority="173" operator="greaterThan">
      <formula>0</formula>
    </cfRule>
    <cfRule type="cellIs" dxfId="193" priority="174" operator="equal">
      <formula>0</formula>
    </cfRule>
    <cfRule type="cellIs" dxfId="192" priority="175" operator="lessThan">
      <formula>0</formula>
    </cfRule>
  </conditionalFormatting>
  <conditionalFormatting sqref="G11">
    <cfRule type="expression" dxfId="191" priority="169">
      <formula>$C$22=0</formula>
    </cfRule>
    <cfRule type="expression" dxfId="190" priority="170">
      <formula>$C$22&lt;0</formula>
    </cfRule>
    <cfRule type="expression" dxfId="189" priority="171">
      <formula>$C$22&gt;0</formula>
    </cfRule>
    <cfRule type="iconSet" priority="172">
      <iconSet iconSet="3Arrows">
        <cfvo type="percent" val="0"/>
        <cfvo type="num" val="0"/>
        <cfvo type="num" val="0" gte="0"/>
      </iconSet>
    </cfRule>
  </conditionalFormatting>
  <conditionalFormatting sqref="G11">
    <cfRule type="expression" dxfId="188" priority="165">
      <formula>$C$9=0</formula>
    </cfRule>
    <cfRule type="expression" dxfId="187" priority="166">
      <formula>$C$9&lt;0</formula>
    </cfRule>
    <cfRule type="expression" dxfId="186" priority="167">
      <formula>$C$9&gt;0</formula>
    </cfRule>
    <cfRule type="iconSet" priority="168">
      <iconSet iconSet="3Arrows">
        <cfvo type="percent" val="0"/>
        <cfvo type="num" val="0"/>
        <cfvo type="num" val="0" gte="0"/>
      </iconSet>
    </cfRule>
  </conditionalFormatting>
  <conditionalFormatting sqref="G11">
    <cfRule type="expression" dxfId="185" priority="158">
      <formula>$C$11=0</formula>
    </cfRule>
    <cfRule type="expression" dxfId="184" priority="159">
      <formula>$C$11&lt;0</formula>
    </cfRule>
    <cfRule type="expression" dxfId="183" priority="160">
      <formula>$C$11&gt;0</formula>
    </cfRule>
    <cfRule type="iconSet" priority="161">
      <iconSet iconSet="3Arrows">
        <cfvo type="percent" val="0"/>
        <cfvo type="num" val="0"/>
        <cfvo type="num" val="0" gte="0"/>
      </iconSet>
    </cfRule>
  </conditionalFormatting>
  <conditionalFormatting sqref="G11">
    <cfRule type="cellIs" dxfId="182" priority="108" operator="greaterThan">
      <formula>0</formula>
    </cfRule>
    <cfRule type="cellIs" dxfId="181" priority="109" operator="equal">
      <formula>0</formula>
    </cfRule>
    <cfRule type="cellIs" dxfId="180" priority="110" operator="lessThan">
      <formula>0</formula>
    </cfRule>
    <cfRule type="iconSet" priority="111">
      <iconSet iconSet="3Arrows">
        <cfvo type="percent" val="0"/>
        <cfvo type="num" val="0"/>
        <cfvo type="num" val="0" gte="0"/>
      </iconSet>
    </cfRule>
  </conditionalFormatting>
  <conditionalFormatting sqref="G11">
    <cfRule type="iconSet" priority="107">
      <iconSet iconSet="3Arrows">
        <cfvo type="percent" val="0"/>
        <cfvo type="num" val="0"/>
        <cfvo type="num" val="0" gte="0"/>
      </iconSet>
    </cfRule>
  </conditionalFormatting>
  <conditionalFormatting sqref="D49:D60">
    <cfRule type="expression" dxfId="179" priority="103">
      <formula>$C$22=0</formula>
    </cfRule>
    <cfRule type="expression" dxfId="178" priority="104">
      <formula>$C$22&lt;0</formula>
    </cfRule>
    <cfRule type="expression" dxfId="177" priority="105">
      <formula>$C$22&gt;0</formula>
    </cfRule>
    <cfRule type="iconSet" priority="106">
      <iconSet iconSet="3Arrows">
        <cfvo type="percent" val="0"/>
        <cfvo type="num" val="0"/>
        <cfvo type="num" val="0" gte="0"/>
      </iconSet>
    </cfRule>
  </conditionalFormatting>
  <conditionalFormatting sqref="D49:D60">
    <cfRule type="expression" dxfId="176" priority="99">
      <formula>$C$9=0</formula>
    </cfRule>
    <cfRule type="expression" dxfId="175" priority="100">
      <formula>$C$9&lt;0</formula>
    </cfRule>
    <cfRule type="expression" dxfId="174" priority="101">
      <formula>$C$9&gt;0</formula>
    </cfRule>
    <cfRule type="iconSet" priority="102">
      <iconSet iconSet="3Arrows">
        <cfvo type="percent" val="0"/>
        <cfvo type="num" val="0"/>
        <cfvo type="num" val="0" gte="0"/>
      </iconSet>
    </cfRule>
  </conditionalFormatting>
  <conditionalFormatting sqref="D49:D60">
    <cfRule type="expression" dxfId="173" priority="92">
      <formula>$C$11=0</formula>
    </cfRule>
    <cfRule type="expression" dxfId="172" priority="93">
      <formula>$C$11&lt;0</formula>
    </cfRule>
    <cfRule type="expression" dxfId="171" priority="94">
      <formula>$C$11&gt;0</formula>
    </cfRule>
    <cfRule type="iconSet" priority="95">
      <iconSet iconSet="3Arrows">
        <cfvo type="percent" val="0"/>
        <cfvo type="num" val="0"/>
        <cfvo type="num" val="0" gte="0"/>
      </iconSet>
    </cfRule>
  </conditionalFormatting>
  <conditionalFormatting sqref="D50:D58">
    <cfRule type="expression" dxfId="170" priority="85">
      <formula>$C$22=0</formula>
    </cfRule>
    <cfRule type="expression" dxfId="169" priority="86">
      <formula>$C$22&lt;0</formula>
    </cfRule>
    <cfRule type="expression" dxfId="168" priority="87">
      <formula>$C$22&gt;0</formula>
    </cfRule>
    <cfRule type="iconSet" priority="88">
      <iconSet iconSet="3Arrows">
        <cfvo type="percent" val="0"/>
        <cfvo type="num" val="0"/>
        <cfvo type="num" val="0" gte="0"/>
      </iconSet>
    </cfRule>
  </conditionalFormatting>
  <conditionalFormatting sqref="D50:D58">
    <cfRule type="expression" dxfId="167" priority="81">
      <formula>$C$9=0</formula>
    </cfRule>
    <cfRule type="expression" dxfId="166" priority="82">
      <formula>$C$9&lt;0</formula>
    </cfRule>
    <cfRule type="expression" dxfId="165" priority="83">
      <formula>$C$9&gt;0</formula>
    </cfRule>
    <cfRule type="iconSet" priority="84">
      <iconSet iconSet="3Arrows">
        <cfvo type="percent" val="0"/>
        <cfvo type="num" val="0"/>
        <cfvo type="num" val="0" gte="0"/>
      </iconSet>
    </cfRule>
  </conditionalFormatting>
  <conditionalFormatting sqref="D50:D58">
    <cfRule type="expression" dxfId="164" priority="74">
      <formula>$C$11=0</formula>
    </cfRule>
    <cfRule type="expression" dxfId="163" priority="75">
      <formula>$C$11&lt;0</formula>
    </cfRule>
    <cfRule type="expression" dxfId="162" priority="76">
      <formula>$C$11&gt;0</formula>
    </cfRule>
    <cfRule type="iconSet" priority="77">
      <iconSet iconSet="3Arrows">
        <cfvo type="percent" val="0"/>
        <cfvo type="num" val="0"/>
        <cfvo type="num" val="0" gte="0"/>
      </iconSet>
    </cfRule>
  </conditionalFormatting>
  <conditionalFormatting sqref="D59">
    <cfRule type="expression" dxfId="161" priority="67">
      <formula>$C$22=0</formula>
    </cfRule>
    <cfRule type="expression" dxfId="160" priority="68">
      <formula>$C$22&lt;0</formula>
    </cfRule>
    <cfRule type="expression" dxfId="159" priority="69">
      <formula>$C$22&gt;0</formula>
    </cfRule>
    <cfRule type="iconSet" priority="70">
      <iconSet iconSet="3Arrows">
        <cfvo type="percent" val="0"/>
        <cfvo type="num" val="0"/>
        <cfvo type="num" val="0" gte="0"/>
      </iconSet>
    </cfRule>
  </conditionalFormatting>
  <conditionalFormatting sqref="D59">
    <cfRule type="expression" dxfId="158" priority="63">
      <formula>$C$9=0</formula>
    </cfRule>
    <cfRule type="expression" dxfId="157" priority="64">
      <formula>$C$9&lt;0</formula>
    </cfRule>
    <cfRule type="expression" dxfId="156" priority="65">
      <formula>$C$9&gt;0</formula>
    </cfRule>
    <cfRule type="iconSet" priority="66">
      <iconSet iconSet="3Arrows">
        <cfvo type="percent" val="0"/>
        <cfvo type="num" val="0"/>
        <cfvo type="num" val="0" gte="0"/>
      </iconSet>
    </cfRule>
  </conditionalFormatting>
  <conditionalFormatting sqref="D59">
    <cfRule type="expression" dxfId="155" priority="56">
      <formula>$C$11=0</formula>
    </cfRule>
    <cfRule type="expression" dxfId="154" priority="57">
      <formula>$C$11&lt;0</formula>
    </cfRule>
    <cfRule type="expression" dxfId="153" priority="58">
      <formula>$C$11&gt;0</formula>
    </cfRule>
    <cfRule type="iconSet" priority="59">
      <iconSet iconSet="3Arrows">
        <cfvo type="percent" val="0"/>
        <cfvo type="num" val="0"/>
        <cfvo type="num" val="0" gte="0"/>
      </iconSet>
    </cfRule>
  </conditionalFormatting>
  <conditionalFormatting sqref="D60">
    <cfRule type="expression" dxfId="152" priority="49">
      <formula>$C$22=0</formula>
    </cfRule>
    <cfRule type="expression" dxfId="151" priority="50">
      <formula>$C$22&lt;0</formula>
    </cfRule>
    <cfRule type="expression" dxfId="150" priority="51">
      <formula>$C$22&gt;0</formula>
    </cfRule>
    <cfRule type="iconSet" priority="52">
      <iconSet iconSet="3Arrows">
        <cfvo type="percent" val="0"/>
        <cfvo type="num" val="0"/>
        <cfvo type="num" val="0" gte="0"/>
      </iconSet>
    </cfRule>
  </conditionalFormatting>
  <conditionalFormatting sqref="D60">
    <cfRule type="expression" dxfId="149" priority="45">
      <formula>$C$9=0</formula>
    </cfRule>
    <cfRule type="expression" dxfId="148" priority="46">
      <formula>$C$9&lt;0</formula>
    </cfRule>
    <cfRule type="expression" dxfId="147" priority="47">
      <formula>$C$9&gt;0</formula>
    </cfRule>
    <cfRule type="iconSet" priority="48">
      <iconSet iconSet="3Arrows">
        <cfvo type="percent" val="0"/>
        <cfvo type="num" val="0"/>
        <cfvo type="num" val="0" gte="0"/>
      </iconSet>
    </cfRule>
  </conditionalFormatting>
  <conditionalFormatting sqref="D60">
    <cfRule type="expression" dxfId="146" priority="38">
      <formula>$C$11=0</formula>
    </cfRule>
    <cfRule type="expression" dxfId="145" priority="39">
      <formula>$C$11&lt;0</formula>
    </cfRule>
    <cfRule type="expression" dxfId="144" priority="40">
      <formula>$C$11&gt;0</formula>
    </cfRule>
    <cfRule type="iconSet" priority="41">
      <iconSet iconSet="3Arrows">
        <cfvo type="percent" val="0"/>
        <cfvo type="num" val="0"/>
        <cfvo type="num" val="0" gte="0"/>
      </iconSet>
    </cfRule>
  </conditionalFormatting>
  <conditionalFormatting sqref="D49">
    <cfRule type="expression" dxfId="143" priority="31">
      <formula>$C$22=0</formula>
    </cfRule>
    <cfRule type="expression" dxfId="142" priority="32">
      <formula>$C$22&lt;0</formula>
    </cfRule>
    <cfRule type="expression" dxfId="141" priority="33">
      <formula>$C$22&gt;0</formula>
    </cfRule>
    <cfRule type="iconSet" priority="34">
      <iconSet iconSet="3Arrows">
        <cfvo type="percent" val="0"/>
        <cfvo type="num" val="0"/>
        <cfvo type="num" val="0" gte="0"/>
      </iconSet>
    </cfRule>
  </conditionalFormatting>
  <conditionalFormatting sqref="D49">
    <cfRule type="expression" dxfId="140" priority="27">
      <formula>$C$9=0</formula>
    </cfRule>
    <cfRule type="expression" dxfId="139" priority="28">
      <formula>$C$9&lt;0</formula>
    </cfRule>
    <cfRule type="expression" dxfId="138" priority="29">
      <formula>$C$9&gt;0</formula>
    </cfRule>
    <cfRule type="iconSet" priority="30">
      <iconSet iconSet="3Arrows">
        <cfvo type="percent" val="0"/>
        <cfvo type="num" val="0"/>
        <cfvo type="num" val="0" gte="0"/>
      </iconSet>
    </cfRule>
  </conditionalFormatting>
  <conditionalFormatting sqref="D49">
    <cfRule type="expression" dxfId="137" priority="23">
      <formula>$C$11=0</formula>
    </cfRule>
    <cfRule type="expression" dxfId="136" priority="24">
      <formula>$C$11&lt;0</formula>
    </cfRule>
    <cfRule type="expression" dxfId="135" priority="25">
      <formula>$C$11&gt;0</formula>
    </cfRule>
    <cfRule type="iconSet" priority="26">
      <iconSet iconSet="3Arrows">
        <cfvo type="percent" val="0"/>
        <cfvo type="num" val="0"/>
        <cfvo type="num" val="0" gte="0"/>
      </iconSet>
    </cfRule>
  </conditionalFormatting>
  <conditionalFormatting sqref="D49">
    <cfRule type="cellIs" dxfId="134" priority="19" operator="greaterThan">
      <formula>0</formula>
    </cfRule>
    <cfRule type="cellIs" dxfId="133" priority="20" operator="equal">
      <formula>0</formula>
    </cfRule>
    <cfRule type="cellIs" dxfId="132" priority="21" operator="lessThan">
      <formula>0</formula>
    </cfRule>
    <cfRule type="iconSet" priority="22">
      <iconSet iconSet="3Arrows">
        <cfvo type="percent" val="0"/>
        <cfvo type="num" val="0"/>
        <cfvo type="num" val="0" gte="0"/>
      </iconSet>
    </cfRule>
  </conditionalFormatting>
  <conditionalFormatting sqref="D49">
    <cfRule type="iconSet" priority="18">
      <iconSet iconSet="3Arrows">
        <cfvo type="percent" val="0"/>
        <cfvo type="num" val="0"/>
        <cfvo type="num" val="0" gte="0"/>
      </iconSet>
    </cfRule>
  </conditionalFormatting>
  <conditionalFormatting sqref="D50:D60">
    <cfRule type="expression" dxfId="131" priority="14">
      <formula>$C$22=0</formula>
    </cfRule>
    <cfRule type="expression" dxfId="130" priority="15">
      <formula>$C$22&lt;0</formula>
    </cfRule>
    <cfRule type="expression" dxfId="129" priority="16">
      <formula>$C$22&gt;0</formula>
    </cfRule>
    <cfRule type="iconSet" priority="17">
      <iconSet iconSet="3Arrows">
        <cfvo type="percent" val="0"/>
        <cfvo type="num" val="0"/>
        <cfvo type="num" val="0" gte="0"/>
      </iconSet>
    </cfRule>
  </conditionalFormatting>
  <conditionalFormatting sqref="D50:D60">
    <cfRule type="expression" dxfId="128" priority="10">
      <formula>$C$9=0</formula>
    </cfRule>
    <cfRule type="expression" dxfId="127" priority="11">
      <formula>$C$9&lt;0</formula>
    </cfRule>
    <cfRule type="expression" dxfId="126" priority="12">
      <formula>$C$9&gt;0</formula>
    </cfRule>
    <cfRule type="iconSet" priority="13">
      <iconSet iconSet="3Arrows">
        <cfvo type="percent" val="0"/>
        <cfvo type="num" val="0"/>
        <cfvo type="num" val="0" gte="0"/>
      </iconSet>
    </cfRule>
  </conditionalFormatting>
  <conditionalFormatting sqref="D50:D60">
    <cfRule type="expression" dxfId="125" priority="6">
      <formula>$C$11=0</formula>
    </cfRule>
    <cfRule type="expression" dxfId="124" priority="7">
      <formula>$C$11&lt;0</formula>
    </cfRule>
    <cfRule type="expression" dxfId="123" priority="8">
      <formula>$C$11&gt;0</formula>
    </cfRule>
    <cfRule type="iconSet" priority="9">
      <iconSet iconSet="3Arrows">
        <cfvo type="percent" val="0"/>
        <cfvo type="num" val="0"/>
        <cfvo type="num" val="0" gte="0"/>
      </iconSet>
    </cfRule>
  </conditionalFormatting>
  <conditionalFormatting sqref="D50:D60">
    <cfRule type="cellIs" dxfId="122" priority="2" operator="greaterThan">
      <formula>0</formula>
    </cfRule>
    <cfRule type="cellIs" dxfId="121" priority="3" operator="equal">
      <formula>0</formula>
    </cfRule>
    <cfRule type="cellIs" dxfId="120" priority="4" operator="lessThan">
      <formula>0</formula>
    </cfRule>
    <cfRule type="iconSet" priority="5">
      <iconSet iconSet="3Arrows">
        <cfvo type="percent" val="0"/>
        <cfvo type="num" val="0"/>
        <cfvo type="num" val="0" gte="0"/>
      </iconSet>
    </cfRule>
  </conditionalFormatting>
  <conditionalFormatting sqref="D50:D60">
    <cfRule type="iconSet" priority="1">
      <iconSet iconSet="3Arrows">
        <cfvo type="percent" val="0"/>
        <cfvo type="num" val="0"/>
        <cfvo type="num" val="0" gte="0"/>
      </iconSet>
    </cfRule>
  </conditionalFormatting>
  <printOptions horizontalCentered="1"/>
  <pageMargins left="0.25" right="0.25" top="0.25"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sheetPr>
    <tabColor rgb="FFF5821F"/>
  </sheetPr>
  <dimension ref="A1:P65"/>
  <sheetViews>
    <sheetView showGridLines="0" topLeftCell="A43" zoomScale="115" zoomScaleNormal="115" workbookViewId="0">
      <selection activeCell="Q60" sqref="Q60"/>
    </sheetView>
  </sheetViews>
  <sheetFormatPr defaultRowHeight="15"/>
  <cols>
    <col min="1" max="1" width="1" style="176" customWidth="1"/>
    <col min="2" max="2" width="7.7109375" style="176" customWidth="1"/>
    <col min="3" max="3" width="3.85546875" style="176" customWidth="1"/>
    <col min="4" max="4" width="7.28515625" style="176" customWidth="1"/>
    <col min="5" max="5" width="7.85546875" style="176" customWidth="1"/>
    <col min="6" max="6" width="7.28515625" style="176" customWidth="1"/>
    <col min="7" max="7" width="12" style="176" customWidth="1"/>
    <col min="8" max="8" width="0.42578125" style="176" customWidth="1"/>
    <col min="9" max="9" width="1" style="176" customWidth="1"/>
    <col min="10" max="15" width="7.85546875" style="176" customWidth="1"/>
    <col min="16" max="16384" width="9.140625" style="176"/>
  </cols>
  <sheetData>
    <row r="1" spans="1:16" s="162" customFormat="1" ht="12.95" customHeight="1">
      <c r="A1" s="2"/>
      <c r="B1" s="2"/>
      <c r="C1" s="2"/>
      <c r="D1" s="2"/>
      <c r="E1" s="2"/>
      <c r="F1" s="2"/>
      <c r="G1" s="2"/>
      <c r="H1" s="2"/>
      <c r="I1" s="2"/>
      <c r="J1" s="13"/>
      <c r="K1" s="13"/>
      <c r="L1" s="13"/>
      <c r="M1" s="13"/>
      <c r="N1" s="13"/>
      <c r="O1" s="13"/>
      <c r="P1" s="163"/>
    </row>
    <row r="2" spans="1:16" s="162" customFormat="1" ht="12.95" customHeight="1">
      <c r="A2" s="2"/>
      <c r="B2" s="2"/>
      <c r="C2" s="2"/>
      <c r="D2" s="2"/>
      <c r="E2" s="2"/>
      <c r="F2" s="2"/>
      <c r="G2" s="2"/>
      <c r="H2" s="2"/>
      <c r="I2" s="2"/>
      <c r="J2" s="2"/>
      <c r="K2" s="2"/>
      <c r="L2" s="2"/>
      <c r="M2" s="2"/>
      <c r="N2" s="2"/>
      <c r="O2" s="2"/>
    </row>
    <row r="3" spans="1:16" s="162" customFormat="1" ht="12.95" customHeight="1">
      <c r="A3" s="2"/>
      <c r="B3" s="2"/>
      <c r="C3" s="2"/>
      <c r="D3" s="2"/>
      <c r="E3" s="2"/>
      <c r="F3" s="2"/>
      <c r="G3" s="2"/>
      <c r="H3" s="2"/>
      <c r="I3" s="2"/>
      <c r="J3" s="2"/>
      <c r="K3" s="2"/>
      <c r="L3" s="2"/>
      <c r="M3" s="2"/>
      <c r="N3" s="2"/>
      <c r="O3" s="2"/>
    </row>
    <row r="4" spans="1:16" s="162" customFormat="1" ht="12.95" customHeight="1">
      <c r="A4" s="2"/>
      <c r="B4" s="2"/>
      <c r="C4" s="2"/>
      <c r="D4" s="2"/>
      <c r="E4" s="2"/>
      <c r="F4" s="2"/>
      <c r="G4" s="2"/>
      <c r="H4" s="2"/>
      <c r="I4" s="2"/>
      <c r="J4" s="2"/>
      <c r="K4" s="2"/>
      <c r="L4" s="2"/>
      <c r="M4" s="2"/>
      <c r="N4" s="2"/>
      <c r="O4" s="2"/>
    </row>
    <row r="5" spans="1:16" s="162" customFormat="1" ht="15.75">
      <c r="A5" s="2"/>
      <c r="B5" s="2"/>
      <c r="C5" s="2"/>
      <c r="D5" s="2"/>
      <c r="E5" s="2"/>
      <c r="F5" s="2"/>
      <c r="G5" s="2"/>
      <c r="H5" s="2"/>
      <c r="I5" s="2"/>
      <c r="J5" s="2"/>
      <c r="K5" s="2"/>
      <c r="L5" s="2"/>
      <c r="M5" s="74"/>
      <c r="N5" s="74"/>
      <c r="O5" s="78" t="s">
        <v>28</v>
      </c>
    </row>
    <row r="6" spans="1:16" s="162" customFormat="1" ht="12.95" customHeight="1" thickBot="1">
      <c r="A6" s="2"/>
      <c r="B6" s="2"/>
      <c r="C6" s="2"/>
      <c r="D6" s="2"/>
      <c r="E6" s="2"/>
      <c r="F6" s="2"/>
      <c r="G6" s="2"/>
      <c r="H6" s="2"/>
      <c r="I6" s="2"/>
      <c r="J6" s="81" t="s">
        <v>29</v>
      </c>
      <c r="K6" s="81"/>
      <c r="L6" s="81"/>
      <c r="M6" s="81"/>
      <c r="N6" s="81"/>
      <c r="O6" s="81"/>
    </row>
    <row r="7" spans="1:16" s="162" customFormat="1" ht="12.95" customHeight="1">
      <c r="A7" s="4"/>
      <c r="B7" s="4"/>
      <c r="C7" s="4"/>
      <c r="D7" s="4"/>
      <c r="E7" s="4"/>
      <c r="F7" s="4"/>
      <c r="G7" s="4"/>
      <c r="H7" s="4"/>
      <c r="I7" s="2"/>
      <c r="J7" s="2"/>
      <c r="K7" s="2"/>
      <c r="L7" s="2"/>
      <c r="M7" s="2"/>
      <c r="N7" s="2"/>
      <c r="O7" s="2"/>
    </row>
    <row r="8" spans="1:16" s="162" customFormat="1" ht="12.95" customHeight="1">
      <c r="A8" s="4"/>
      <c r="B8" s="4"/>
      <c r="C8" s="4"/>
      <c r="D8" s="4"/>
      <c r="E8" s="4"/>
      <c r="F8" s="4"/>
      <c r="G8" s="4"/>
      <c r="H8" s="4"/>
      <c r="I8" s="2"/>
      <c r="J8" s="2"/>
      <c r="K8" s="2"/>
      <c r="L8" s="2"/>
      <c r="M8" s="2"/>
      <c r="N8" s="2"/>
      <c r="O8" s="2"/>
    </row>
    <row r="9" spans="1:16" s="162" customFormat="1" ht="12.95" customHeight="1">
      <c r="A9" s="4"/>
      <c r="B9" s="4"/>
      <c r="C9" s="4"/>
      <c r="D9" s="4"/>
      <c r="E9" s="4"/>
      <c r="F9" s="4"/>
      <c r="G9" s="4"/>
      <c r="H9" s="4"/>
      <c r="I9" s="2"/>
      <c r="J9" s="2"/>
      <c r="K9" s="2"/>
      <c r="L9" s="2"/>
      <c r="M9" s="2"/>
      <c r="N9" s="2"/>
      <c r="O9" s="2"/>
    </row>
    <row r="10" spans="1:16" s="162" customFormat="1" ht="12.95" customHeight="1">
      <c r="A10" s="4"/>
      <c r="B10" s="4"/>
      <c r="C10" s="4"/>
      <c r="D10" s="4"/>
      <c r="E10" s="4"/>
      <c r="F10" s="4"/>
      <c r="G10" s="4"/>
      <c r="H10" s="4"/>
      <c r="I10" s="2"/>
      <c r="J10" s="2"/>
      <c r="K10" s="2"/>
      <c r="L10" s="2"/>
      <c r="M10" s="2"/>
      <c r="N10" s="2"/>
      <c r="O10" s="2"/>
    </row>
    <row r="11" spans="1:16" s="162" customFormat="1" ht="12.95" customHeight="1">
      <c r="A11" s="4"/>
      <c r="B11" s="4"/>
      <c r="C11" s="4"/>
      <c r="D11" s="4"/>
      <c r="E11" s="4"/>
      <c r="F11" s="4"/>
      <c r="G11" s="4"/>
      <c r="H11" s="4"/>
      <c r="I11" s="2"/>
      <c r="J11" s="6"/>
      <c r="K11" s="6"/>
      <c r="L11" s="6"/>
      <c r="M11" s="6"/>
      <c r="N11" s="6"/>
      <c r="O11" s="6"/>
    </row>
    <row r="12" spans="1:16" s="162" customFormat="1" ht="12.95" customHeight="1">
      <c r="A12" s="4"/>
      <c r="B12" s="4"/>
      <c r="C12" s="4"/>
      <c r="D12" s="4"/>
      <c r="E12" s="4"/>
      <c r="F12" s="4"/>
      <c r="G12" s="4"/>
      <c r="H12" s="4"/>
      <c r="I12" s="2"/>
      <c r="J12" s="6"/>
      <c r="K12" s="6"/>
      <c r="L12" s="6"/>
      <c r="M12" s="6"/>
      <c r="N12" s="6"/>
      <c r="O12" s="6"/>
    </row>
    <row r="13" spans="1:16" s="162" customFormat="1" ht="12.95" customHeight="1">
      <c r="A13" s="4"/>
      <c r="B13" s="4"/>
      <c r="C13" s="4"/>
      <c r="D13" s="4"/>
      <c r="E13" s="4"/>
      <c r="F13" s="4"/>
      <c r="G13" s="4"/>
      <c r="H13" s="4"/>
      <c r="I13" s="2"/>
      <c r="J13" s="6"/>
      <c r="K13" s="6"/>
      <c r="L13" s="6"/>
      <c r="M13" s="6"/>
      <c r="N13" s="6"/>
      <c r="O13" s="6"/>
    </row>
    <row r="14" spans="1:16" s="162" customFormat="1" ht="12.95" customHeight="1">
      <c r="A14" s="4"/>
      <c r="B14" s="4"/>
      <c r="C14" s="4"/>
      <c r="D14" s="4"/>
      <c r="E14" s="4"/>
      <c r="F14" s="4"/>
      <c r="G14" s="4"/>
      <c r="H14" s="4"/>
      <c r="I14" s="2"/>
      <c r="J14" s="6"/>
      <c r="K14" s="6"/>
      <c r="L14" s="6"/>
      <c r="M14" s="6"/>
      <c r="N14" s="6"/>
      <c r="O14" s="6"/>
    </row>
    <row r="15" spans="1:16" s="162" customFormat="1" ht="12.95" customHeight="1">
      <c r="A15" s="4"/>
      <c r="B15" s="4"/>
      <c r="C15" s="4"/>
      <c r="D15" s="4"/>
      <c r="E15" s="4"/>
      <c r="F15" s="4"/>
      <c r="G15" s="4"/>
      <c r="H15" s="4"/>
      <c r="I15" s="2"/>
      <c r="J15" s="6"/>
      <c r="K15" s="6"/>
      <c r="L15" s="6"/>
      <c r="M15" s="6"/>
      <c r="N15" s="6"/>
      <c r="O15" s="6"/>
    </row>
    <row r="16" spans="1:16" s="162" customFormat="1" ht="12.95" customHeight="1">
      <c r="A16" s="4"/>
      <c r="B16" s="4"/>
      <c r="C16" s="4"/>
      <c r="D16" s="4"/>
      <c r="E16" s="4"/>
      <c r="F16" s="4"/>
      <c r="G16" s="4"/>
      <c r="H16" s="4"/>
      <c r="I16" s="2"/>
      <c r="J16" s="6"/>
      <c r="K16" s="6"/>
      <c r="L16" s="6"/>
      <c r="M16" s="6"/>
      <c r="N16" s="6"/>
      <c r="O16" s="6"/>
    </row>
    <row r="17" spans="1:15" s="162" customFormat="1" ht="12.95" customHeight="1">
      <c r="A17" s="4"/>
      <c r="B17" s="4"/>
      <c r="C17" s="4"/>
      <c r="D17" s="4"/>
      <c r="E17" s="4"/>
      <c r="F17" s="4"/>
      <c r="G17" s="4"/>
      <c r="H17" s="4"/>
      <c r="I17" s="2"/>
      <c r="J17" s="6"/>
      <c r="K17" s="6"/>
      <c r="L17" s="6"/>
      <c r="M17" s="6"/>
      <c r="N17" s="6"/>
      <c r="O17" s="6"/>
    </row>
    <row r="18" spans="1:15" s="162" customFormat="1" ht="12.95" customHeight="1">
      <c r="A18" s="4"/>
      <c r="B18" s="4"/>
      <c r="C18" s="4"/>
      <c r="D18" s="4"/>
      <c r="E18" s="4"/>
      <c r="F18" s="4"/>
      <c r="G18" s="4"/>
      <c r="H18" s="4"/>
      <c r="I18" s="2"/>
      <c r="J18" s="6"/>
      <c r="K18" s="6"/>
      <c r="L18" s="6"/>
      <c r="M18" s="6"/>
      <c r="N18" s="6"/>
      <c r="O18" s="6"/>
    </row>
    <row r="19" spans="1:15" s="162" customFormat="1" ht="12.95" customHeight="1">
      <c r="A19" s="4"/>
      <c r="B19" s="4"/>
      <c r="C19" s="4"/>
      <c r="D19" s="4"/>
      <c r="E19" s="4"/>
      <c r="F19" s="4"/>
      <c r="G19" s="4"/>
      <c r="H19" s="4"/>
      <c r="I19" s="2"/>
      <c r="J19" s="6"/>
      <c r="K19" s="6"/>
      <c r="L19" s="6"/>
      <c r="M19" s="6"/>
      <c r="N19" s="6"/>
      <c r="O19" s="6"/>
    </row>
    <row r="20" spans="1:15" s="162" customFormat="1" ht="12.95" customHeight="1">
      <c r="A20" s="4"/>
      <c r="B20" s="4"/>
      <c r="C20" s="4"/>
      <c r="D20" s="4"/>
      <c r="E20" s="4"/>
      <c r="F20" s="4"/>
      <c r="G20" s="4"/>
      <c r="H20" s="4"/>
      <c r="I20" s="2"/>
      <c r="J20" s="6"/>
      <c r="K20" s="6"/>
      <c r="L20" s="6"/>
      <c r="M20" s="6"/>
      <c r="N20" s="6"/>
      <c r="O20" s="6"/>
    </row>
    <row r="21" spans="1:15" s="162" customFormat="1" ht="12.95" customHeight="1">
      <c r="A21" s="4"/>
      <c r="B21" s="4"/>
      <c r="C21" s="4"/>
      <c r="D21" s="4"/>
      <c r="E21" s="4"/>
      <c r="F21" s="4"/>
      <c r="G21" s="4"/>
      <c r="H21" s="4"/>
      <c r="I21" s="2"/>
      <c r="J21" s="6"/>
      <c r="K21" s="6"/>
      <c r="L21" s="6"/>
      <c r="M21" s="6"/>
      <c r="N21" s="6"/>
      <c r="O21" s="6"/>
    </row>
    <row r="22" spans="1:15" s="162" customFormat="1" ht="12.95" customHeight="1">
      <c r="A22" s="4"/>
      <c r="B22" s="4"/>
      <c r="C22" s="4"/>
      <c r="D22" s="4"/>
      <c r="E22" s="4"/>
      <c r="F22" s="4"/>
      <c r="G22" s="4"/>
      <c r="H22" s="4"/>
      <c r="I22" s="2"/>
      <c r="J22" s="6"/>
      <c r="K22" s="6"/>
      <c r="L22" s="6"/>
      <c r="M22" s="6"/>
      <c r="N22" s="6"/>
      <c r="O22" s="6"/>
    </row>
    <row r="23" spans="1:15" s="162" customFormat="1" ht="12.95" customHeight="1">
      <c r="A23" s="4"/>
      <c r="B23" s="4"/>
      <c r="C23" s="4"/>
      <c r="D23" s="4"/>
      <c r="E23" s="4"/>
      <c r="F23" s="4"/>
      <c r="G23" s="4"/>
      <c r="H23" s="4"/>
      <c r="I23" s="2"/>
      <c r="J23" s="6"/>
      <c r="K23" s="6"/>
      <c r="L23" s="6"/>
      <c r="M23" s="6"/>
      <c r="N23" s="6"/>
      <c r="O23" s="6"/>
    </row>
    <row r="24" spans="1:15" s="162" customFormat="1" ht="12.95" customHeight="1">
      <c r="A24" s="4"/>
      <c r="B24" s="4"/>
      <c r="C24" s="4"/>
      <c r="D24" s="4"/>
      <c r="E24" s="4"/>
      <c r="F24" s="4"/>
      <c r="G24" s="4"/>
      <c r="H24" s="4"/>
      <c r="I24" s="2"/>
      <c r="J24" s="6"/>
      <c r="K24" s="6"/>
      <c r="L24" s="6"/>
      <c r="M24" s="6"/>
      <c r="N24" s="6"/>
      <c r="O24" s="6"/>
    </row>
    <row r="25" spans="1:15" s="162" customFormat="1" ht="12.95" customHeight="1">
      <c r="A25" s="4"/>
      <c r="B25" s="4"/>
      <c r="C25" s="4"/>
      <c r="D25" s="4"/>
      <c r="E25" s="4"/>
      <c r="F25" s="4"/>
      <c r="G25" s="4"/>
      <c r="H25" s="4"/>
      <c r="I25" s="2"/>
      <c r="J25" s="6"/>
      <c r="K25" s="6"/>
      <c r="L25" s="6"/>
      <c r="M25" s="6"/>
      <c r="N25" s="6"/>
      <c r="O25" s="6"/>
    </row>
    <row r="26" spans="1:15" s="162" customFormat="1" ht="12.95" customHeight="1">
      <c r="A26" s="4"/>
      <c r="B26" s="4"/>
      <c r="C26" s="4"/>
      <c r="D26" s="4"/>
      <c r="E26" s="4"/>
      <c r="F26" s="4"/>
      <c r="G26" s="4"/>
      <c r="H26" s="4"/>
      <c r="I26" s="2"/>
      <c r="J26" s="6"/>
      <c r="K26" s="6"/>
      <c r="L26" s="6"/>
      <c r="M26" s="6"/>
      <c r="N26" s="6"/>
      <c r="O26" s="6"/>
    </row>
    <row r="27" spans="1:15" s="162" customFormat="1" ht="12.95" customHeight="1">
      <c r="A27" s="4"/>
      <c r="B27" s="269"/>
      <c r="C27" s="269"/>
      <c r="D27" s="269"/>
      <c r="E27" s="269"/>
      <c r="F27" s="269"/>
      <c r="G27" s="269"/>
      <c r="H27" s="4"/>
      <c r="I27" s="2"/>
      <c r="J27" s="6"/>
      <c r="K27" s="6"/>
      <c r="L27" s="6"/>
      <c r="M27" s="6"/>
      <c r="N27" s="6"/>
      <c r="O27" s="6"/>
    </row>
    <row r="28" spans="1:15" s="162" customFormat="1" ht="12.95" customHeight="1">
      <c r="A28" s="4"/>
      <c r="B28" s="270" t="s">
        <v>1646</v>
      </c>
      <c r="C28" s="270"/>
      <c r="D28" s="270" t="s">
        <v>1647</v>
      </c>
      <c r="E28" s="270"/>
      <c r="F28" s="270" t="s">
        <v>1648</v>
      </c>
      <c r="G28" s="270"/>
      <c r="H28" s="4"/>
      <c r="I28" s="2"/>
      <c r="J28" s="6"/>
      <c r="K28" s="6"/>
      <c r="L28" s="6"/>
      <c r="M28" s="6"/>
      <c r="N28" s="6"/>
      <c r="O28" s="6"/>
    </row>
    <row r="29" spans="1:15" s="162" customFormat="1" ht="12.95" customHeight="1">
      <c r="A29" s="4"/>
      <c r="B29" s="269" t="s">
        <v>138</v>
      </c>
      <c r="C29" s="269"/>
      <c r="D29" s="269" t="s">
        <v>1721</v>
      </c>
      <c r="E29" s="269"/>
      <c r="F29" s="269" t="s">
        <v>1727</v>
      </c>
      <c r="G29" s="269"/>
      <c r="H29" s="4"/>
      <c r="I29" s="2"/>
      <c r="J29" s="6"/>
      <c r="K29" s="6"/>
      <c r="L29" s="6"/>
      <c r="M29" s="6"/>
      <c r="N29" s="6"/>
      <c r="O29" s="6"/>
    </row>
    <row r="30" spans="1:15" s="162" customFormat="1" ht="12.95" customHeight="1">
      <c r="A30" s="4"/>
      <c r="B30" s="271" t="s">
        <v>1649</v>
      </c>
      <c r="C30" s="271"/>
      <c r="D30" s="272"/>
      <c r="E30" s="272"/>
      <c r="F30" s="272"/>
      <c r="G30" s="272"/>
      <c r="H30" s="4"/>
      <c r="I30" s="2"/>
      <c r="J30" s="6"/>
      <c r="K30" s="6"/>
      <c r="L30" s="6"/>
      <c r="M30" s="6"/>
      <c r="N30" s="6"/>
      <c r="O30" s="6"/>
    </row>
    <row r="31" spans="1:15" s="162" customFormat="1" ht="12.95" customHeight="1">
      <c r="A31" s="4"/>
      <c r="B31" s="273" t="s">
        <v>1650</v>
      </c>
      <c r="C31" s="273"/>
      <c r="D31" s="273"/>
      <c r="E31" s="273"/>
      <c r="F31" s="273"/>
      <c r="G31" s="273"/>
      <c r="H31" s="4"/>
      <c r="I31" s="2"/>
      <c r="J31" s="6"/>
      <c r="K31" s="6"/>
      <c r="L31" s="6"/>
      <c r="M31" s="6"/>
      <c r="N31" s="6"/>
      <c r="O31" s="6"/>
    </row>
    <row r="32" spans="1:15" s="162" customFormat="1" ht="12" customHeight="1">
      <c r="A32" s="4"/>
      <c r="B32" s="273" t="s">
        <v>1651</v>
      </c>
      <c r="C32" s="273"/>
      <c r="D32" s="273"/>
      <c r="E32" s="273"/>
      <c r="F32" s="273"/>
      <c r="G32" s="273"/>
      <c r="H32" s="4"/>
      <c r="I32" s="2"/>
      <c r="J32" s="2"/>
      <c r="K32" s="2"/>
      <c r="L32" s="2"/>
      <c r="M32" s="2"/>
      <c r="N32" s="2"/>
      <c r="O32" s="2"/>
    </row>
    <row r="33" spans="1:15" s="162" customFormat="1" ht="12" customHeight="1">
      <c r="A33" s="4"/>
      <c r="B33" s="273" t="s">
        <v>1652</v>
      </c>
      <c r="C33" s="273"/>
      <c r="D33" s="273"/>
      <c r="E33" s="273"/>
      <c r="F33" s="273"/>
      <c r="G33" s="273"/>
      <c r="H33" s="4"/>
      <c r="I33" s="2"/>
      <c r="J33" s="6"/>
      <c r="K33" s="6"/>
      <c r="L33" s="6"/>
      <c r="M33" s="6"/>
      <c r="N33" s="6"/>
      <c r="O33" s="6"/>
    </row>
    <row r="34" spans="1:15" s="162" customFormat="1" ht="12.95" customHeight="1" thickBot="1">
      <c r="A34" s="4"/>
      <c r="B34" s="4"/>
      <c r="C34" s="4"/>
      <c r="D34" s="4"/>
      <c r="E34" s="4"/>
      <c r="F34" s="4"/>
      <c r="G34" s="4"/>
      <c r="H34" s="4"/>
      <c r="I34" s="2"/>
      <c r="J34" s="81" t="s">
        <v>30</v>
      </c>
      <c r="K34" s="56"/>
      <c r="L34" s="56"/>
      <c r="M34" s="56"/>
      <c r="N34" s="56"/>
      <c r="O34" s="56"/>
    </row>
    <row r="35" spans="1:15" s="162" customFormat="1" ht="12.95" customHeight="1">
      <c r="A35" s="4"/>
      <c r="B35" s="4"/>
      <c r="C35" s="4"/>
      <c r="D35" s="4"/>
      <c r="E35" s="4"/>
      <c r="F35" s="4"/>
      <c r="G35" s="4"/>
      <c r="H35" s="4"/>
      <c r="I35" s="2"/>
      <c r="J35" s="6"/>
      <c r="K35" s="6"/>
      <c r="L35" s="6"/>
      <c r="M35" s="6"/>
      <c r="N35" s="6"/>
      <c r="O35" s="6"/>
    </row>
    <row r="36" spans="1:15" s="162" customFormat="1" ht="12.95" customHeight="1">
      <c r="A36" s="4"/>
      <c r="B36" s="4"/>
      <c r="C36" s="4"/>
      <c r="D36" s="4"/>
      <c r="E36" s="4"/>
      <c r="F36" s="4"/>
      <c r="G36" s="4"/>
      <c r="H36" s="4"/>
      <c r="I36" s="2"/>
      <c r="J36" s="6"/>
      <c r="K36" s="6"/>
      <c r="L36" s="6"/>
      <c r="M36" s="6"/>
      <c r="N36" s="6"/>
      <c r="O36" s="6"/>
    </row>
    <row r="37" spans="1:15" s="162" customFormat="1" ht="12.95" customHeight="1">
      <c r="A37" s="4"/>
      <c r="B37" s="4"/>
      <c r="C37" s="4"/>
      <c r="D37" s="4"/>
      <c r="E37" s="4"/>
      <c r="F37" s="4"/>
      <c r="G37" s="4"/>
      <c r="H37" s="4"/>
      <c r="I37" s="2"/>
      <c r="J37" s="6"/>
      <c r="K37" s="6"/>
      <c r="L37" s="6"/>
      <c r="M37" s="6"/>
      <c r="N37" s="6"/>
      <c r="O37" s="6"/>
    </row>
    <row r="38" spans="1:15" s="162" customFormat="1" ht="12.95" customHeight="1">
      <c r="A38" s="4"/>
      <c r="B38" s="4"/>
      <c r="C38" s="4"/>
      <c r="D38" s="4"/>
      <c r="E38" s="4"/>
      <c r="F38" s="4"/>
      <c r="G38" s="4"/>
      <c r="H38" s="4"/>
      <c r="I38" s="2"/>
      <c r="J38" s="2"/>
      <c r="K38" s="2"/>
      <c r="L38" s="2"/>
      <c r="M38" s="2"/>
      <c r="N38" s="2"/>
      <c r="O38" s="2"/>
    </row>
    <row r="39" spans="1:15" s="162" customFormat="1" ht="12.95" customHeight="1">
      <c r="A39" s="4"/>
      <c r="B39" s="4"/>
      <c r="C39" s="4"/>
      <c r="D39" s="4"/>
      <c r="E39" s="4"/>
      <c r="F39" s="4"/>
      <c r="G39" s="4"/>
      <c r="H39" s="4"/>
      <c r="I39" s="2"/>
      <c r="J39" s="6"/>
      <c r="K39" s="6"/>
      <c r="L39" s="6"/>
      <c r="M39" s="6"/>
      <c r="N39" s="6"/>
      <c r="O39" s="6"/>
    </row>
    <row r="40" spans="1:15" s="162" customFormat="1" ht="12.95" customHeight="1">
      <c r="A40" s="4"/>
      <c r="B40" s="4"/>
      <c r="C40" s="4"/>
      <c r="D40" s="4"/>
      <c r="E40" s="4"/>
      <c r="F40" s="4"/>
      <c r="G40" s="4"/>
      <c r="H40" s="4"/>
      <c r="I40" s="2"/>
      <c r="J40" s="6"/>
      <c r="K40" s="6"/>
      <c r="L40" s="6"/>
      <c r="M40" s="6"/>
      <c r="N40" s="6"/>
      <c r="O40" s="6"/>
    </row>
    <row r="41" spans="1:15" s="162" customFormat="1" ht="12.95" customHeight="1">
      <c r="A41" s="4"/>
      <c r="B41" s="4"/>
      <c r="C41" s="4"/>
      <c r="D41" s="4"/>
      <c r="E41" s="4"/>
      <c r="F41" s="4"/>
      <c r="G41" s="4"/>
      <c r="H41" s="4"/>
      <c r="I41" s="2"/>
      <c r="J41" s="6"/>
      <c r="K41" s="6"/>
      <c r="L41" s="6"/>
      <c r="M41" s="6"/>
      <c r="N41" s="6"/>
      <c r="O41" s="6"/>
    </row>
    <row r="42" spans="1:15" s="162" customFormat="1" ht="12.95" customHeight="1">
      <c r="A42" s="4"/>
      <c r="B42" s="4"/>
      <c r="C42" s="4"/>
      <c r="D42" s="4"/>
      <c r="E42" s="4"/>
      <c r="F42" s="4"/>
      <c r="G42" s="4"/>
      <c r="H42" s="4"/>
      <c r="I42" s="2"/>
      <c r="J42" s="6"/>
      <c r="K42" s="6"/>
      <c r="L42" s="6"/>
      <c r="M42" s="6"/>
      <c r="N42" s="6"/>
      <c r="O42" s="6"/>
    </row>
    <row r="43" spans="1:15" s="162" customFormat="1" ht="12.95" customHeight="1">
      <c r="A43" s="4"/>
      <c r="B43" s="4"/>
      <c r="C43" s="4"/>
      <c r="D43" s="4"/>
      <c r="E43" s="4"/>
      <c r="F43" s="4"/>
      <c r="G43" s="4"/>
      <c r="H43" s="4"/>
      <c r="I43" s="2"/>
      <c r="J43" s="6"/>
      <c r="K43" s="6"/>
      <c r="L43" s="6"/>
      <c r="M43" s="6"/>
      <c r="N43" s="6"/>
      <c r="O43" s="6"/>
    </row>
    <row r="44" spans="1:15" s="162" customFormat="1" ht="12.95" customHeight="1">
      <c r="A44" s="4"/>
      <c r="B44" s="4"/>
      <c r="C44" s="4"/>
      <c r="D44" s="4"/>
      <c r="E44" s="4"/>
      <c r="F44" s="4"/>
      <c r="G44" s="4"/>
      <c r="H44" s="4"/>
      <c r="I44" s="2"/>
      <c r="J44" s="6"/>
      <c r="K44" s="6"/>
      <c r="L44" s="6"/>
      <c r="M44" s="6"/>
      <c r="N44" s="6"/>
      <c r="O44" s="6"/>
    </row>
    <row r="45" spans="1:15" s="162" customFormat="1" ht="12.95" customHeight="1">
      <c r="A45" s="4"/>
      <c r="B45" s="4"/>
      <c r="C45" s="4"/>
      <c r="D45" s="4"/>
      <c r="E45" s="4"/>
      <c r="F45" s="4"/>
      <c r="G45" s="4"/>
      <c r="H45" s="4"/>
      <c r="I45" s="2"/>
      <c r="J45" s="6"/>
      <c r="K45" s="6"/>
      <c r="L45" s="6"/>
      <c r="M45" s="6"/>
      <c r="N45" s="6"/>
      <c r="O45" s="6"/>
    </row>
    <row r="46" spans="1:15" s="162" customFormat="1" ht="12.95" customHeight="1">
      <c r="A46" s="4"/>
      <c r="B46" s="4"/>
      <c r="C46" s="4"/>
      <c r="D46" s="4"/>
      <c r="E46" s="4"/>
      <c r="F46" s="4"/>
      <c r="G46" s="4"/>
      <c r="H46" s="4"/>
      <c r="I46" s="2"/>
      <c r="J46" s="6"/>
      <c r="K46" s="6"/>
      <c r="L46" s="6"/>
      <c r="M46" s="6"/>
      <c r="N46" s="6"/>
      <c r="O46" s="6"/>
    </row>
    <row r="47" spans="1:15" s="162" customFormat="1" ht="12.95" customHeight="1">
      <c r="A47" s="4"/>
      <c r="B47" s="4"/>
      <c r="C47" s="4"/>
      <c r="D47" s="4"/>
      <c r="E47" s="4"/>
      <c r="F47" s="4"/>
      <c r="G47" s="4"/>
      <c r="H47" s="4"/>
      <c r="I47" s="2"/>
      <c r="J47" s="6"/>
      <c r="K47" s="6"/>
      <c r="L47" s="6"/>
      <c r="M47" s="6"/>
      <c r="N47" s="6"/>
      <c r="O47" s="6"/>
    </row>
    <row r="48" spans="1:15" s="162" customFormat="1" ht="12.95" customHeight="1">
      <c r="A48" s="4"/>
      <c r="B48" s="4"/>
      <c r="C48" s="4"/>
      <c r="D48" s="4"/>
      <c r="E48" s="4"/>
      <c r="F48" s="4"/>
      <c r="G48" s="4"/>
      <c r="H48" s="4"/>
      <c r="I48" s="2"/>
      <c r="J48" s="6"/>
      <c r="K48" s="6"/>
      <c r="L48" s="6"/>
      <c r="M48" s="6"/>
      <c r="N48" s="6"/>
      <c r="O48" s="6"/>
    </row>
    <row r="49" spans="1:15" s="162" customFormat="1" ht="12.95" customHeight="1">
      <c r="A49" s="4"/>
      <c r="B49" s="4"/>
      <c r="C49" s="4"/>
      <c r="D49" s="4"/>
      <c r="E49" s="4"/>
      <c r="F49" s="4"/>
      <c r="G49" s="4"/>
      <c r="H49" s="4"/>
      <c r="I49" s="2"/>
      <c r="J49" s="6"/>
      <c r="K49" s="6"/>
      <c r="L49" s="6"/>
      <c r="M49" s="6"/>
      <c r="N49" s="6"/>
      <c r="O49" s="6"/>
    </row>
    <row r="50" spans="1:15" s="162" customFormat="1" ht="12.95" customHeight="1">
      <c r="A50" s="4"/>
      <c r="B50" s="4"/>
      <c r="C50" s="4"/>
      <c r="D50" s="4"/>
      <c r="E50" s="4"/>
      <c r="F50" s="4"/>
      <c r="G50" s="4"/>
      <c r="H50" s="4"/>
      <c r="I50" s="2"/>
      <c r="J50" s="6"/>
      <c r="K50" s="6"/>
      <c r="L50" s="6"/>
      <c r="M50" s="6"/>
      <c r="N50" s="6"/>
      <c r="O50" s="6"/>
    </row>
    <row r="51" spans="1:15" s="162" customFormat="1" ht="12.95" customHeight="1">
      <c r="A51" s="4"/>
      <c r="B51" s="4"/>
      <c r="C51" s="4"/>
      <c r="D51" s="4"/>
      <c r="E51" s="4"/>
      <c r="F51" s="4"/>
      <c r="G51" s="4"/>
      <c r="H51" s="4"/>
      <c r="I51" s="2"/>
      <c r="J51" s="6"/>
      <c r="K51" s="6"/>
      <c r="L51" s="6"/>
      <c r="M51" s="6"/>
      <c r="N51" s="6"/>
      <c r="O51" s="6"/>
    </row>
    <row r="52" spans="1:15" s="162" customFormat="1" ht="12.95" customHeight="1">
      <c r="A52" s="4"/>
      <c r="B52" s="4"/>
      <c r="C52" s="4"/>
      <c r="D52" s="4"/>
      <c r="E52" s="4"/>
      <c r="F52" s="4"/>
      <c r="G52" s="4"/>
      <c r="H52" s="4"/>
      <c r="I52" s="2"/>
      <c r="J52" s="6"/>
      <c r="K52" s="6"/>
      <c r="L52" s="6"/>
      <c r="M52" s="6"/>
      <c r="N52" s="6"/>
      <c r="O52" s="6"/>
    </row>
    <row r="53" spans="1:15" s="162" customFormat="1" ht="12.95" customHeight="1">
      <c r="A53" s="4"/>
      <c r="B53" s="4"/>
      <c r="C53" s="4"/>
      <c r="D53" s="4"/>
      <c r="E53" s="4"/>
      <c r="F53" s="4"/>
      <c r="G53" s="4"/>
      <c r="H53" s="4"/>
      <c r="I53" s="2"/>
      <c r="J53" s="2"/>
      <c r="K53" s="2"/>
      <c r="L53" s="2"/>
      <c r="M53" s="2"/>
      <c r="N53" s="2"/>
      <c r="O53" s="2"/>
    </row>
    <row r="54" spans="1:15" s="162" customFormat="1" ht="12.95" customHeight="1">
      <c r="A54" s="4"/>
      <c r="B54" s="4"/>
      <c r="C54" s="4"/>
      <c r="D54" s="4"/>
      <c r="E54" s="4"/>
      <c r="F54" s="4"/>
      <c r="G54" s="4"/>
      <c r="H54" s="4"/>
      <c r="I54" s="2"/>
      <c r="J54" s="2"/>
      <c r="K54" s="2"/>
      <c r="L54" s="2"/>
      <c r="M54" s="2"/>
      <c r="N54" s="2"/>
      <c r="O54" s="2"/>
    </row>
    <row r="55" spans="1:15" s="162" customFormat="1" ht="12.95" customHeight="1">
      <c r="A55" s="4"/>
      <c r="B55" s="269"/>
      <c r="C55" s="269"/>
      <c r="D55" s="269"/>
      <c r="E55" s="269"/>
      <c r="F55" s="269"/>
      <c r="G55" s="269"/>
      <c r="H55" s="4"/>
      <c r="I55" s="2"/>
      <c r="J55" s="2"/>
      <c r="K55" s="2"/>
      <c r="L55" s="2"/>
      <c r="M55" s="2"/>
      <c r="N55" s="2"/>
      <c r="O55" s="2"/>
    </row>
    <row r="56" spans="1:15" s="162" customFormat="1" ht="12.95" customHeight="1">
      <c r="A56" s="4"/>
      <c r="B56" s="269"/>
      <c r="C56" s="269"/>
      <c r="D56" s="269"/>
      <c r="E56" s="269"/>
      <c r="F56" s="269"/>
      <c r="G56" s="269"/>
      <c r="H56" s="4"/>
      <c r="I56" s="2"/>
      <c r="J56" s="2"/>
      <c r="K56" s="2"/>
      <c r="L56" s="2"/>
      <c r="M56" s="2"/>
      <c r="N56" s="2"/>
      <c r="O56" s="2"/>
    </row>
    <row r="57" spans="1:15" s="162" customFormat="1" ht="12.95" customHeight="1">
      <c r="A57" s="4"/>
      <c r="B57" s="269"/>
      <c r="C57" s="269"/>
      <c r="D57" s="269"/>
      <c r="E57" s="269"/>
      <c r="F57" s="269"/>
      <c r="G57" s="269"/>
      <c r="H57" s="4"/>
      <c r="I57" s="2"/>
      <c r="J57" s="2"/>
      <c r="K57" s="2"/>
      <c r="L57" s="2"/>
      <c r="M57" s="2"/>
      <c r="N57" s="2"/>
      <c r="O57" s="2"/>
    </row>
    <row r="58" spans="1:15" s="162" customFormat="1" ht="12.95" customHeight="1">
      <c r="A58" s="4"/>
      <c r="B58" s="270" t="s">
        <v>1646</v>
      </c>
      <c r="C58" s="270"/>
      <c r="D58" s="270" t="s">
        <v>1647</v>
      </c>
      <c r="E58" s="270"/>
      <c r="F58" s="270" t="s">
        <v>1648</v>
      </c>
      <c r="G58" s="270"/>
      <c r="H58" s="4"/>
      <c r="I58" s="2"/>
      <c r="J58" s="2"/>
      <c r="K58" s="2"/>
      <c r="L58" s="2"/>
      <c r="M58" s="2"/>
      <c r="N58" s="2"/>
      <c r="O58" s="2"/>
    </row>
    <row r="59" spans="1:15" s="162" customFormat="1" ht="12.95" customHeight="1">
      <c r="A59" s="4"/>
      <c r="B59" s="269" t="s">
        <v>1727</v>
      </c>
      <c r="C59" s="269"/>
      <c r="D59" s="269" t="s">
        <v>1721</v>
      </c>
      <c r="E59" s="269"/>
      <c r="F59" s="269" t="s">
        <v>138</v>
      </c>
      <c r="G59" s="269"/>
      <c r="H59" s="4"/>
      <c r="I59" s="2"/>
      <c r="J59" s="2"/>
      <c r="K59" s="2"/>
      <c r="L59" s="2"/>
      <c r="M59" s="2"/>
      <c r="N59" s="2"/>
      <c r="O59" s="2"/>
    </row>
    <row r="60" spans="1:15" s="162" customFormat="1" ht="13.5" customHeight="1">
      <c r="A60" s="4"/>
      <c r="B60" s="271" t="s">
        <v>1649</v>
      </c>
      <c r="C60" s="271"/>
      <c r="D60" s="272"/>
      <c r="E60" s="272"/>
      <c r="F60" s="272"/>
      <c r="G60" s="272"/>
      <c r="H60" s="4"/>
      <c r="I60" s="2"/>
      <c r="J60" s="2"/>
      <c r="K60" s="2"/>
      <c r="L60" s="2"/>
      <c r="M60" s="2"/>
      <c r="N60" s="2"/>
      <c r="O60" s="2"/>
    </row>
    <row r="61" spans="1:15" s="162" customFormat="1" ht="11.25" customHeight="1">
      <c r="A61" s="4"/>
      <c r="B61" s="273" t="s">
        <v>1650</v>
      </c>
      <c r="C61" s="273"/>
      <c r="D61" s="273"/>
      <c r="E61" s="273"/>
      <c r="F61" s="273"/>
      <c r="G61" s="273"/>
      <c r="H61" s="4"/>
      <c r="I61" s="2"/>
      <c r="J61" s="2"/>
      <c r="K61" s="2"/>
      <c r="L61" s="2"/>
      <c r="M61" s="2"/>
      <c r="N61" s="2"/>
      <c r="O61" s="2"/>
    </row>
    <row r="62" spans="1:15" s="162" customFormat="1" ht="11.25" customHeight="1">
      <c r="A62" s="4"/>
      <c r="B62" s="273" t="s">
        <v>1651</v>
      </c>
      <c r="C62" s="273"/>
      <c r="D62" s="273"/>
      <c r="E62" s="273"/>
      <c r="F62" s="273"/>
      <c r="G62" s="273"/>
      <c r="H62" s="4"/>
      <c r="I62" s="2"/>
      <c r="J62" s="2"/>
      <c r="K62" s="2"/>
      <c r="L62" s="2"/>
      <c r="M62" s="2"/>
      <c r="N62" s="2"/>
      <c r="O62" s="2"/>
    </row>
    <row r="63" spans="1:15" s="162" customFormat="1" ht="11.25" customHeight="1">
      <c r="A63" s="4"/>
      <c r="B63" s="273" t="s">
        <v>1652</v>
      </c>
      <c r="C63" s="273"/>
      <c r="D63" s="273"/>
      <c r="E63" s="273"/>
      <c r="F63" s="273"/>
      <c r="G63" s="273"/>
      <c r="H63" s="4"/>
      <c r="I63" s="2"/>
      <c r="J63" s="2"/>
      <c r="K63" s="2"/>
      <c r="L63" s="2"/>
      <c r="M63" s="2"/>
      <c r="N63" s="2"/>
      <c r="O63" s="2"/>
    </row>
    <row r="64" spans="1:15" s="162" customFormat="1" ht="11.25" customHeight="1" thickBot="1">
      <c r="A64" s="4"/>
      <c r="B64" s="209"/>
      <c r="C64" s="209"/>
      <c r="D64" s="209"/>
      <c r="E64" s="209"/>
      <c r="F64" s="209"/>
      <c r="G64" s="209"/>
      <c r="H64" s="4"/>
      <c r="I64" s="2"/>
      <c r="J64" s="2"/>
      <c r="K64" s="2"/>
      <c r="L64" s="2"/>
      <c r="M64" s="2"/>
      <c r="N64" s="2"/>
      <c r="O64" s="2"/>
    </row>
    <row r="65" spans="1:15">
      <c r="A65" s="33" t="s">
        <v>0</v>
      </c>
      <c r="B65" s="32"/>
      <c r="C65" s="32"/>
      <c r="D65" s="32"/>
      <c r="E65" s="32"/>
      <c r="F65" s="32"/>
      <c r="G65" s="32"/>
      <c r="H65" s="32"/>
      <c r="I65" s="32"/>
      <c r="J65" s="34"/>
      <c r="K65" s="34"/>
      <c r="L65" s="34"/>
      <c r="M65" s="34"/>
      <c r="N65" s="34"/>
      <c r="O65" s="35" t="s">
        <v>56</v>
      </c>
    </row>
  </sheetData>
  <mergeCells count="36">
    <mergeCell ref="B63:G63"/>
    <mergeCell ref="B58:C58"/>
    <mergeCell ref="D58:E58"/>
    <mergeCell ref="F58:G58"/>
    <mergeCell ref="B59:C59"/>
    <mergeCell ref="D59:E59"/>
    <mergeCell ref="F59:G59"/>
    <mergeCell ref="B60:C60"/>
    <mergeCell ref="D60:E60"/>
    <mergeCell ref="F60:G60"/>
    <mergeCell ref="B61:G61"/>
    <mergeCell ref="B62:G62"/>
    <mergeCell ref="B56:C56"/>
    <mergeCell ref="D56:E56"/>
    <mergeCell ref="F56:G56"/>
    <mergeCell ref="B57:C57"/>
    <mergeCell ref="D57:E57"/>
    <mergeCell ref="F57:G57"/>
    <mergeCell ref="B31:G31"/>
    <mergeCell ref="B32:G32"/>
    <mergeCell ref="B33:G33"/>
    <mergeCell ref="B55:C55"/>
    <mergeCell ref="D55:E55"/>
    <mergeCell ref="F55:G55"/>
    <mergeCell ref="B29:C29"/>
    <mergeCell ref="D29:E29"/>
    <mergeCell ref="F29:G29"/>
    <mergeCell ref="B30:C30"/>
    <mergeCell ref="D30:E30"/>
    <mergeCell ref="F30:G30"/>
    <mergeCell ref="B27:C27"/>
    <mergeCell ref="D27:E27"/>
    <mergeCell ref="F27:G27"/>
    <mergeCell ref="B28:C28"/>
    <mergeCell ref="D28:E28"/>
    <mergeCell ref="F28:G28"/>
  </mergeCells>
  <printOptions horizontalCentered="1"/>
  <pageMargins left="0.25" right="0.25" top="0.25" bottom="0" header="0" footer="0"/>
  <pageSetup paperSize="9" orientation="portrait" r:id="rId1"/>
  <drawing r:id="rId2"/>
</worksheet>
</file>

<file path=xl/worksheets/sheet3.xml><?xml version="1.0" encoding="utf-8"?>
<worksheet xmlns="http://schemas.openxmlformats.org/spreadsheetml/2006/main" xmlns:r="http://schemas.openxmlformats.org/officeDocument/2006/relationships">
  <sheetPr>
    <tabColor rgb="FFF5821F"/>
  </sheetPr>
  <dimension ref="A1:P62"/>
  <sheetViews>
    <sheetView showGridLines="0" topLeftCell="A28" zoomScale="115" zoomScaleNormal="115" workbookViewId="0">
      <selection activeCell="B43" sqref="B43:J45"/>
    </sheetView>
  </sheetViews>
  <sheetFormatPr defaultRowHeight="15"/>
  <cols>
    <col min="1" max="1" width="1" style="176" customWidth="1"/>
    <col min="2" max="2" width="5" style="176" customWidth="1"/>
    <col min="3" max="3" width="11.5703125" style="176" customWidth="1"/>
    <col min="4" max="4" width="11.28515625" style="176" customWidth="1"/>
    <col min="5" max="5" width="9.42578125" style="176" customWidth="1"/>
    <col min="6" max="6" width="10.7109375" style="176" customWidth="1"/>
    <col min="7" max="7" width="8" style="176" customWidth="1"/>
    <col min="8" max="8" width="6.7109375" style="176" customWidth="1"/>
    <col min="9" max="9" width="8.5703125" style="176" customWidth="1"/>
    <col min="10" max="10" width="9.42578125" style="176" customWidth="1"/>
    <col min="11" max="12" width="2" style="176" customWidth="1"/>
    <col min="13" max="13" width="1.7109375" style="176" customWidth="1"/>
    <col min="14" max="14" width="4" style="176" customWidth="1"/>
    <col min="15" max="15" width="5" style="176" customWidth="1"/>
    <col min="16" max="16384" width="9.140625" style="176"/>
  </cols>
  <sheetData>
    <row r="1" spans="1:16" s="162" customFormat="1" ht="12.95" customHeight="1">
      <c r="A1" s="2"/>
      <c r="B1" s="2"/>
      <c r="C1" s="2"/>
      <c r="D1" s="2"/>
      <c r="E1" s="2"/>
      <c r="F1" s="2"/>
      <c r="G1" s="2"/>
      <c r="H1" s="2"/>
      <c r="I1" s="2"/>
      <c r="J1" s="13"/>
      <c r="K1" s="13"/>
      <c r="L1" s="13"/>
      <c r="M1" s="13"/>
      <c r="N1" s="13"/>
      <c r="O1" s="13"/>
      <c r="P1" s="163"/>
    </row>
    <row r="2" spans="1:16" s="162" customFormat="1" ht="12.95" customHeight="1">
      <c r="A2" s="2"/>
      <c r="B2" s="2"/>
      <c r="C2" s="2"/>
      <c r="D2" s="2"/>
      <c r="E2" s="2"/>
      <c r="F2" s="2"/>
      <c r="G2" s="2"/>
      <c r="H2" s="2"/>
      <c r="I2" s="2"/>
      <c r="J2" s="2"/>
      <c r="K2" s="2"/>
      <c r="L2" s="2"/>
      <c r="M2" s="2"/>
      <c r="N2" s="2"/>
      <c r="O2" s="2"/>
    </row>
    <row r="3" spans="1:16" s="162" customFormat="1" ht="12.95" customHeight="1">
      <c r="A3" s="2"/>
      <c r="B3" s="2"/>
      <c r="C3" s="2"/>
      <c r="D3" s="2"/>
      <c r="E3" s="2"/>
      <c r="F3" s="2"/>
      <c r="G3" s="2"/>
      <c r="H3" s="2"/>
      <c r="I3" s="2"/>
      <c r="J3" s="2"/>
      <c r="K3" s="2"/>
      <c r="L3" s="2"/>
      <c r="M3" s="2"/>
      <c r="N3" s="2"/>
      <c r="O3" s="2"/>
    </row>
    <row r="4" spans="1:16" s="162" customFormat="1" ht="12.95" customHeight="1">
      <c r="A4" s="2"/>
      <c r="B4" s="2"/>
      <c r="C4" s="2"/>
      <c r="D4" s="2"/>
      <c r="E4" s="2"/>
      <c r="F4" s="2"/>
      <c r="G4" s="2"/>
      <c r="H4" s="2"/>
      <c r="I4" s="2"/>
      <c r="J4" s="2"/>
      <c r="K4" s="2"/>
      <c r="L4" s="2"/>
      <c r="M4" s="2"/>
      <c r="N4" s="2"/>
      <c r="O4" s="2"/>
    </row>
    <row r="5" spans="1:16" s="162" customFormat="1" ht="15.75">
      <c r="A5" s="2"/>
      <c r="B5" s="2"/>
      <c r="C5" s="2"/>
      <c r="D5" s="2"/>
      <c r="E5" s="2"/>
      <c r="F5" s="2"/>
      <c r="G5" s="2"/>
      <c r="H5" s="2"/>
      <c r="I5" s="2"/>
      <c r="J5" s="2"/>
      <c r="K5" s="2"/>
      <c r="L5" s="2"/>
      <c r="M5" s="74"/>
      <c r="N5" s="74"/>
      <c r="O5" s="78" t="s">
        <v>1653</v>
      </c>
    </row>
    <row r="6" spans="1:16" s="162" customFormat="1" ht="12.95" customHeight="1">
      <c r="A6" s="2"/>
      <c r="B6" s="2"/>
      <c r="C6" s="2"/>
      <c r="D6" s="2"/>
      <c r="E6" s="2"/>
      <c r="F6" s="2"/>
      <c r="G6" s="2"/>
      <c r="H6" s="2"/>
      <c r="I6" s="2"/>
      <c r="J6" s="2"/>
      <c r="K6" s="2"/>
      <c r="L6" s="2"/>
      <c r="M6" s="2"/>
      <c r="N6" s="2"/>
      <c r="O6" s="2"/>
    </row>
    <row r="7" spans="1:16" s="162" customFormat="1" ht="12.95" customHeight="1" thickBot="1">
      <c r="A7" s="4"/>
      <c r="B7" s="4"/>
      <c r="C7" s="4"/>
      <c r="D7" s="4"/>
      <c r="E7" s="4"/>
      <c r="F7" s="4"/>
      <c r="G7" s="81" t="s">
        <v>1695</v>
      </c>
      <c r="H7" s="81"/>
      <c r="I7" s="55"/>
      <c r="J7" s="81"/>
      <c r="K7" s="55"/>
      <c r="L7" s="55"/>
      <c r="M7" s="55"/>
      <c r="N7" s="210"/>
      <c r="O7" s="81" t="s">
        <v>1654</v>
      </c>
    </row>
    <row r="8" spans="1:16" s="162" customFormat="1" ht="12.95" customHeight="1">
      <c r="A8" s="4"/>
      <c r="B8" s="4"/>
      <c r="C8" s="4"/>
      <c r="D8" s="4"/>
      <c r="E8" s="4"/>
      <c r="F8" s="6"/>
      <c r="G8" s="6"/>
      <c r="H8" s="6"/>
      <c r="I8" s="2"/>
      <c r="J8" s="2"/>
      <c r="K8" s="2"/>
      <c r="L8" s="2"/>
      <c r="M8" s="2"/>
      <c r="N8" s="2"/>
      <c r="O8" s="2"/>
    </row>
    <row r="9" spans="1:16" s="162" customFormat="1" ht="12.95" customHeight="1">
      <c r="A9" s="4"/>
      <c r="B9" s="4"/>
      <c r="C9" s="4"/>
      <c r="D9" s="4"/>
      <c r="E9" s="4"/>
      <c r="F9" s="6"/>
      <c r="G9" s="6"/>
      <c r="H9" s="6"/>
      <c r="I9" s="2"/>
      <c r="J9" s="2"/>
      <c r="K9" s="2"/>
      <c r="L9" s="2"/>
      <c r="M9" s="2"/>
      <c r="N9" s="2"/>
      <c r="O9" s="2"/>
    </row>
    <row r="10" spans="1:16" s="162" customFormat="1" ht="12.95" customHeight="1">
      <c r="A10" s="4"/>
      <c r="B10" s="4"/>
      <c r="C10" s="4"/>
      <c r="D10" s="4"/>
      <c r="E10" s="4"/>
      <c r="F10" s="6"/>
      <c r="G10" s="6"/>
      <c r="H10" s="6"/>
      <c r="I10" s="2"/>
      <c r="J10" s="2"/>
      <c r="K10" s="2"/>
      <c r="L10" s="2"/>
      <c r="M10" s="2"/>
      <c r="N10" s="2"/>
      <c r="O10" s="2"/>
    </row>
    <row r="11" spans="1:16" s="162" customFormat="1" ht="12.95" customHeight="1">
      <c r="A11" s="4"/>
      <c r="B11" s="4"/>
      <c r="C11" s="4"/>
      <c r="D11" s="4"/>
      <c r="E11" s="4"/>
      <c r="F11" s="6"/>
      <c r="G11" s="6"/>
      <c r="H11" s="6"/>
      <c r="I11" s="2"/>
      <c r="J11" s="6"/>
      <c r="K11" s="6"/>
      <c r="L11" s="6"/>
      <c r="M11" s="6"/>
      <c r="N11" s="6"/>
      <c r="O11" s="6"/>
    </row>
    <row r="12" spans="1:16" s="162" customFormat="1" ht="12.95" customHeight="1">
      <c r="A12" s="4"/>
      <c r="B12" s="4"/>
      <c r="C12" s="4"/>
      <c r="D12" s="4"/>
      <c r="E12" s="4"/>
      <c r="F12" s="6"/>
      <c r="G12" s="6"/>
      <c r="H12" s="6"/>
      <c r="I12" s="2"/>
      <c r="J12" s="6"/>
      <c r="K12" s="6"/>
      <c r="L12" s="6"/>
      <c r="M12" s="6"/>
      <c r="N12" s="6"/>
      <c r="O12" s="6"/>
    </row>
    <row r="13" spans="1:16" s="162" customFormat="1" ht="12.95" customHeight="1">
      <c r="A13" s="4"/>
      <c r="B13" s="4"/>
      <c r="C13" s="4"/>
      <c r="D13" s="4"/>
      <c r="E13" s="4"/>
      <c r="F13" s="6"/>
      <c r="G13" s="6"/>
      <c r="H13" s="6"/>
      <c r="I13" s="2"/>
      <c r="J13" s="6"/>
      <c r="K13" s="6"/>
      <c r="L13" s="6"/>
      <c r="M13" s="6"/>
      <c r="N13" s="6"/>
      <c r="O13" s="6"/>
    </row>
    <row r="14" spans="1:16" s="162" customFormat="1" ht="12.95" customHeight="1">
      <c r="A14" s="4"/>
      <c r="B14" s="4"/>
      <c r="C14" s="4"/>
      <c r="D14" s="4"/>
      <c r="E14" s="4"/>
      <c r="F14" s="6"/>
      <c r="G14" s="6"/>
      <c r="H14" s="6"/>
      <c r="I14" s="2"/>
      <c r="J14" s="6"/>
      <c r="K14" s="6"/>
      <c r="L14" s="6"/>
      <c r="M14" s="6"/>
      <c r="N14" s="6"/>
      <c r="O14" s="6"/>
    </row>
    <row r="15" spans="1:16" s="162" customFormat="1" ht="12.95" customHeight="1">
      <c r="A15" s="4"/>
      <c r="B15" s="4"/>
      <c r="C15" s="4"/>
      <c r="D15" s="4"/>
      <c r="E15" s="4"/>
      <c r="F15" s="6"/>
      <c r="G15" s="6"/>
      <c r="H15" s="6"/>
      <c r="I15" s="2"/>
      <c r="J15" s="6"/>
      <c r="K15" s="6"/>
      <c r="L15" s="6"/>
      <c r="M15" s="6"/>
      <c r="N15" s="6"/>
      <c r="O15" s="6"/>
    </row>
    <row r="16" spans="1:16" s="162" customFormat="1" ht="12.95" customHeight="1">
      <c r="A16" s="4"/>
      <c r="B16" s="4"/>
      <c r="C16" s="4"/>
      <c r="D16" s="4"/>
      <c r="E16" s="4"/>
      <c r="F16" s="6"/>
      <c r="G16" s="6"/>
      <c r="H16" s="6"/>
      <c r="I16" s="2"/>
      <c r="J16" s="6"/>
      <c r="K16" s="6"/>
      <c r="L16" s="6"/>
      <c r="M16" s="6"/>
      <c r="N16" s="6"/>
      <c r="O16" s="6"/>
    </row>
    <row r="17" spans="1:15" s="162" customFormat="1" ht="12.95" customHeight="1">
      <c r="A17" s="4"/>
      <c r="B17" s="4"/>
      <c r="C17" s="4"/>
      <c r="D17" s="4"/>
      <c r="E17" s="4"/>
      <c r="F17" s="6"/>
      <c r="G17" s="6"/>
      <c r="H17" s="6"/>
      <c r="I17" s="2"/>
      <c r="J17" s="6"/>
      <c r="K17" s="6"/>
      <c r="L17" s="6"/>
      <c r="M17" s="6"/>
      <c r="N17" s="6"/>
      <c r="O17" s="6"/>
    </row>
    <row r="18" spans="1:15" s="162" customFormat="1" ht="12.95" customHeight="1">
      <c r="A18" s="4"/>
      <c r="B18" s="4"/>
      <c r="C18" s="4"/>
      <c r="D18" s="4"/>
      <c r="E18" s="4"/>
      <c r="F18" s="6"/>
      <c r="G18" s="6"/>
      <c r="H18" s="6"/>
      <c r="I18" s="2"/>
      <c r="J18" s="6"/>
      <c r="K18" s="6"/>
      <c r="L18" s="6"/>
      <c r="M18" s="6"/>
      <c r="N18" s="6"/>
      <c r="O18" s="6"/>
    </row>
    <row r="19" spans="1:15" s="162" customFormat="1" ht="12.95" customHeight="1">
      <c r="A19" s="4"/>
      <c r="B19" s="4"/>
      <c r="C19" s="4"/>
      <c r="D19" s="4"/>
      <c r="E19" s="4"/>
      <c r="F19" s="6"/>
      <c r="G19" s="6"/>
      <c r="H19" s="6"/>
      <c r="I19" s="2"/>
      <c r="J19" s="6"/>
      <c r="K19" s="6"/>
      <c r="L19" s="6"/>
      <c r="M19" s="6"/>
      <c r="N19" s="6"/>
      <c r="O19" s="6"/>
    </row>
    <row r="20" spans="1:15" s="162" customFormat="1" ht="12.95" customHeight="1">
      <c r="A20" s="4"/>
      <c r="B20" s="4"/>
      <c r="C20" s="4"/>
      <c r="D20" s="4"/>
      <c r="E20" s="4"/>
      <c r="F20" s="6"/>
      <c r="G20" s="6"/>
      <c r="H20" s="6"/>
      <c r="I20" s="2"/>
      <c r="J20" s="6"/>
      <c r="K20" s="6"/>
      <c r="L20" s="6"/>
      <c r="M20" s="6"/>
      <c r="N20" s="6"/>
      <c r="O20" s="6"/>
    </row>
    <row r="21" spans="1:15" s="162" customFormat="1" ht="12.95" customHeight="1">
      <c r="A21" s="4"/>
      <c r="B21" s="4"/>
      <c r="C21" s="4"/>
      <c r="D21" s="4"/>
      <c r="E21" s="4"/>
      <c r="F21" s="6"/>
      <c r="G21" s="6"/>
      <c r="H21" s="6"/>
      <c r="I21" s="2"/>
      <c r="J21" s="6"/>
      <c r="K21" s="6"/>
      <c r="L21" s="6"/>
      <c r="M21" s="6"/>
      <c r="N21" s="6"/>
      <c r="O21" s="6"/>
    </row>
    <row r="22" spans="1:15" s="162" customFormat="1" ht="12.95" customHeight="1">
      <c r="A22" s="4"/>
      <c r="B22" s="4"/>
      <c r="C22" s="4"/>
      <c r="D22" s="4"/>
      <c r="E22" s="4"/>
      <c r="F22" s="6"/>
      <c r="G22" s="6"/>
      <c r="H22" s="6"/>
      <c r="I22" s="2"/>
      <c r="J22" s="6"/>
      <c r="K22" s="6"/>
      <c r="L22" s="6"/>
      <c r="M22" s="6"/>
      <c r="N22" s="6"/>
      <c r="O22" s="6"/>
    </row>
    <row r="23" spans="1:15" s="162" customFormat="1" ht="12.95" customHeight="1">
      <c r="A23" s="4"/>
      <c r="B23" s="4"/>
      <c r="C23" s="4"/>
      <c r="D23" s="4"/>
      <c r="E23" s="4"/>
      <c r="F23" s="6"/>
      <c r="G23" s="6"/>
      <c r="H23" s="6"/>
      <c r="I23" s="2"/>
      <c r="J23" s="6"/>
      <c r="K23" s="6"/>
      <c r="L23" s="6"/>
      <c r="M23" s="6"/>
      <c r="N23" s="6"/>
      <c r="O23" s="6"/>
    </row>
    <row r="24" spans="1:15" s="162" customFormat="1" ht="12.95" customHeight="1">
      <c r="A24" s="4"/>
      <c r="B24" s="4"/>
      <c r="C24" s="4"/>
      <c r="D24" s="4"/>
      <c r="E24" s="4"/>
      <c r="F24" s="6"/>
      <c r="G24" s="6"/>
      <c r="H24" s="6"/>
      <c r="I24" s="2"/>
      <c r="J24" s="6"/>
      <c r="K24" s="6"/>
      <c r="L24" s="6"/>
      <c r="M24" s="6"/>
      <c r="N24" s="6"/>
      <c r="O24" s="6"/>
    </row>
    <row r="25" spans="1:15" s="162" customFormat="1" ht="12.95" customHeight="1">
      <c r="A25" s="4"/>
      <c r="B25" s="4"/>
      <c r="C25" s="4"/>
      <c r="D25" s="4"/>
      <c r="E25" s="4"/>
      <c r="F25" s="6"/>
      <c r="G25" s="6"/>
      <c r="H25" s="6"/>
      <c r="I25" s="2"/>
      <c r="J25" s="6"/>
      <c r="K25" s="6"/>
      <c r="L25" s="6"/>
      <c r="M25" s="6"/>
      <c r="N25" s="6"/>
      <c r="O25" s="6"/>
    </row>
    <row r="26" spans="1:15" s="162" customFormat="1" ht="12.95" customHeight="1">
      <c r="A26" s="4"/>
      <c r="B26" s="4"/>
      <c r="C26" s="4"/>
      <c r="D26" s="4"/>
      <c r="E26" s="4"/>
      <c r="F26" s="6"/>
      <c r="G26" s="6"/>
      <c r="H26" s="6"/>
      <c r="I26" s="2"/>
      <c r="J26" s="6"/>
      <c r="K26" s="6"/>
      <c r="L26" s="6"/>
      <c r="M26" s="6"/>
      <c r="N26" s="6"/>
      <c r="O26" s="6"/>
    </row>
    <row r="27" spans="1:15" s="162" customFormat="1" ht="12.95" customHeight="1">
      <c r="A27" s="4"/>
      <c r="B27" s="269"/>
      <c r="C27" s="269"/>
      <c r="D27" s="269"/>
      <c r="E27" s="269"/>
      <c r="F27" s="6"/>
      <c r="G27" s="6"/>
      <c r="H27" s="6"/>
      <c r="I27" s="2"/>
      <c r="J27" s="6"/>
      <c r="K27" s="6"/>
      <c r="L27" s="6"/>
      <c r="M27" s="6"/>
      <c r="N27" s="6"/>
      <c r="O27" s="6"/>
    </row>
    <row r="28" spans="1:15" s="162" customFormat="1" ht="12.95" customHeight="1">
      <c r="A28" s="4"/>
      <c r="B28" s="6"/>
      <c r="C28" s="6"/>
      <c r="D28" s="6"/>
      <c r="E28" s="6"/>
      <c r="F28" s="6"/>
      <c r="G28" s="6"/>
      <c r="H28" s="6"/>
      <c r="I28" s="6"/>
      <c r="J28" s="6"/>
      <c r="K28" s="6"/>
      <c r="L28" s="6"/>
      <c r="M28" s="6"/>
      <c r="N28" s="6"/>
      <c r="O28" s="6"/>
    </row>
    <row r="29" spans="1:15" s="162" customFormat="1" ht="12.95" customHeight="1">
      <c r="A29" s="4"/>
      <c r="B29" s="6"/>
      <c r="C29" s="6"/>
      <c r="D29" s="6"/>
      <c r="E29" s="6"/>
      <c r="F29" s="6"/>
      <c r="G29" s="6"/>
      <c r="H29" s="12"/>
      <c r="I29" s="6"/>
      <c r="J29" s="6"/>
      <c r="K29" s="6"/>
      <c r="L29" s="6"/>
      <c r="M29" s="6"/>
      <c r="N29" s="6"/>
      <c r="O29" s="6"/>
    </row>
    <row r="30" spans="1:15" s="162" customFormat="1" ht="12.95" customHeight="1">
      <c r="A30" s="6"/>
      <c r="B30" s="6"/>
      <c r="C30" s="6"/>
      <c r="D30" s="6"/>
      <c r="E30" s="6"/>
      <c r="F30" s="213"/>
      <c r="G30" s="213"/>
      <c r="H30" s="213"/>
      <c r="I30" s="213"/>
      <c r="J30" s="213"/>
      <c r="K30" s="213"/>
      <c r="L30" s="213"/>
      <c r="M30" s="213"/>
      <c r="N30" s="213"/>
      <c r="O30" s="213"/>
    </row>
    <row r="31" spans="1:15" s="162" customFormat="1" ht="12.95" customHeight="1">
      <c r="A31" s="6"/>
      <c r="B31" s="6"/>
      <c r="C31" s="6"/>
      <c r="D31" s="6"/>
      <c r="E31" s="6"/>
      <c r="F31" s="213"/>
      <c r="G31" s="213"/>
      <c r="H31" s="213"/>
      <c r="I31" s="213"/>
      <c r="J31" s="213"/>
      <c r="K31" s="213"/>
      <c r="L31" s="213"/>
      <c r="M31" s="213"/>
      <c r="N31" s="213"/>
      <c r="O31" s="213"/>
    </row>
    <row r="32" spans="1:15" s="162" customFormat="1" ht="24" customHeight="1">
      <c r="A32" s="6"/>
      <c r="B32" s="211" t="s">
        <v>1664</v>
      </c>
      <c r="C32" s="6"/>
      <c r="D32" s="6"/>
      <c r="E32" s="6"/>
      <c r="F32" s="6"/>
      <c r="G32" s="6"/>
      <c r="H32" s="6"/>
      <c r="I32" s="6"/>
      <c r="J32" s="2"/>
      <c r="K32" s="213"/>
      <c r="L32" s="213"/>
      <c r="M32" s="213"/>
      <c r="N32" s="213"/>
      <c r="O32" s="213"/>
    </row>
    <row r="33" spans="1:15" s="162" customFormat="1" ht="36.75" customHeight="1">
      <c r="A33" s="6"/>
      <c r="B33" s="212" t="s">
        <v>38</v>
      </c>
      <c r="C33" s="212" t="s">
        <v>1655</v>
      </c>
      <c r="D33" s="212" t="s">
        <v>1656</v>
      </c>
      <c r="E33" s="212" t="s">
        <v>1657</v>
      </c>
      <c r="F33" s="212" t="s">
        <v>1658</v>
      </c>
      <c r="G33" s="212" t="s">
        <v>1659</v>
      </c>
      <c r="H33" s="212" t="s">
        <v>1660</v>
      </c>
      <c r="I33" s="212" t="s">
        <v>1666</v>
      </c>
      <c r="J33" s="212" t="s">
        <v>1667</v>
      </c>
      <c r="K33" s="213"/>
      <c r="L33" s="6"/>
      <c r="M33" s="6"/>
      <c r="N33" s="6"/>
      <c r="O33" s="6"/>
    </row>
    <row r="34" spans="1:15" s="162" customFormat="1" ht="12.95" customHeight="1">
      <c r="A34" s="6"/>
      <c r="B34" s="213" t="s">
        <v>326</v>
      </c>
      <c r="C34" s="214" t="s">
        <v>1661</v>
      </c>
      <c r="D34" s="214" t="s">
        <v>1665</v>
      </c>
      <c r="E34" s="215" t="s">
        <v>16</v>
      </c>
      <c r="F34" s="213">
        <v>17.600000000000001</v>
      </c>
      <c r="G34" s="213">
        <v>19.5</v>
      </c>
      <c r="H34" s="213">
        <v>16.2</v>
      </c>
      <c r="I34" s="213">
        <v>17.399999999999999</v>
      </c>
      <c r="J34" s="216">
        <f t="shared" ref="J34:J35" si="0">100*(I34-F34)/F34</f>
        <v>-1.1363636363636525</v>
      </c>
      <c r="K34" s="213"/>
      <c r="L34" s="6"/>
      <c r="M34" s="6"/>
      <c r="N34" s="6"/>
      <c r="O34" s="6"/>
    </row>
    <row r="35" spans="1:15" s="162" customFormat="1" ht="12.95" customHeight="1">
      <c r="A35" s="6"/>
      <c r="B35" s="213" t="s">
        <v>81</v>
      </c>
      <c r="C35" s="213" t="s">
        <v>1662</v>
      </c>
      <c r="D35" s="214" t="s">
        <v>1665</v>
      </c>
      <c r="E35" s="213" t="s">
        <v>16</v>
      </c>
      <c r="F35" s="213">
        <v>9.3000000000000007</v>
      </c>
      <c r="G35" s="213">
        <v>10.4</v>
      </c>
      <c r="H35" s="213">
        <v>8.8000000000000007</v>
      </c>
      <c r="I35" s="213">
        <v>9.6</v>
      </c>
      <c r="J35" s="216">
        <f t="shared" si="0"/>
        <v>3.2258064516128915</v>
      </c>
      <c r="K35" s="213"/>
      <c r="L35" s="6"/>
      <c r="M35" s="6"/>
      <c r="N35" s="6"/>
      <c r="O35" s="6"/>
    </row>
    <row r="36" spans="1:15" s="162" customFormat="1" ht="12.95" customHeight="1">
      <c r="A36" s="6"/>
      <c r="B36" s="213" t="s">
        <v>444</v>
      </c>
      <c r="C36" s="214" t="s">
        <v>1668</v>
      </c>
      <c r="D36" s="214" t="s">
        <v>1669</v>
      </c>
      <c r="E36" s="215" t="s">
        <v>16</v>
      </c>
      <c r="F36" s="213">
        <v>14.3</v>
      </c>
      <c r="G36" s="213">
        <v>16.5</v>
      </c>
      <c r="H36" s="213">
        <v>13.7</v>
      </c>
      <c r="I36" s="213">
        <v>15.8</v>
      </c>
      <c r="J36" s="216">
        <f>100*(I36-F36)/F36</f>
        <v>10.489510489510488</v>
      </c>
      <c r="K36" s="6"/>
      <c r="L36" s="6"/>
      <c r="M36" s="6"/>
      <c r="N36" s="6"/>
      <c r="O36" s="6"/>
    </row>
    <row r="37" spans="1:15" s="162" customFormat="1" ht="12.95" customHeight="1">
      <c r="A37" s="6"/>
      <c r="B37" s="213" t="s">
        <v>487</v>
      </c>
      <c r="C37" s="213" t="s">
        <v>1668</v>
      </c>
      <c r="D37" s="214" t="s">
        <v>1670</v>
      </c>
      <c r="E37" s="213" t="s">
        <v>16</v>
      </c>
      <c r="F37" s="213">
        <v>15.7</v>
      </c>
      <c r="G37" s="213">
        <v>19</v>
      </c>
      <c r="H37" s="213">
        <v>14.8</v>
      </c>
      <c r="I37" s="213">
        <v>16.5</v>
      </c>
      <c r="J37" s="216">
        <f>100*(I37-F37)/F37</f>
        <v>5.0955414012738904</v>
      </c>
      <c r="K37" s="6"/>
      <c r="L37" s="6"/>
      <c r="M37" s="6"/>
      <c r="N37" s="6"/>
      <c r="O37" s="6"/>
    </row>
    <row r="38" spans="1:15" s="162" customFormat="1" ht="12.95" customHeight="1">
      <c r="A38" s="6"/>
      <c r="B38" s="213" t="s">
        <v>410</v>
      </c>
      <c r="C38" s="214" t="s">
        <v>1675</v>
      </c>
      <c r="D38" s="214" t="s">
        <v>1676</v>
      </c>
      <c r="E38" s="215" t="s">
        <v>16</v>
      </c>
      <c r="F38" s="213">
        <v>2.2000000000000002</v>
      </c>
      <c r="G38" s="213">
        <v>2.8</v>
      </c>
      <c r="H38" s="213">
        <v>2</v>
      </c>
      <c r="I38" s="213">
        <v>2.5</v>
      </c>
      <c r="J38" s="216">
        <f t="shared" ref="J38" si="1">100*(I38-F38)/F38</f>
        <v>13.636363636363628</v>
      </c>
      <c r="K38" s="2"/>
      <c r="L38" s="2"/>
      <c r="M38" s="2"/>
      <c r="N38" s="2"/>
      <c r="O38" s="2"/>
    </row>
    <row r="39" spans="1:15" s="162" customFormat="1" ht="12.95" customHeight="1">
      <c r="A39" s="6"/>
      <c r="B39" s="213" t="s">
        <v>296</v>
      </c>
      <c r="C39" s="214" t="s">
        <v>1683</v>
      </c>
      <c r="D39" s="214" t="s">
        <v>1684</v>
      </c>
      <c r="E39" s="215" t="s">
        <v>16</v>
      </c>
      <c r="F39" s="213">
        <v>33.799999999999997</v>
      </c>
      <c r="G39" s="213">
        <v>40</v>
      </c>
      <c r="H39" s="213">
        <v>32</v>
      </c>
      <c r="I39" s="213">
        <v>41.5</v>
      </c>
      <c r="J39" s="216">
        <f>100*(I39-F39)/F39</f>
        <v>22.781065088757405</v>
      </c>
      <c r="K39" s="6"/>
      <c r="L39" s="6"/>
      <c r="M39" s="6"/>
      <c r="N39" s="6"/>
      <c r="O39" s="6"/>
    </row>
    <row r="40" spans="1:15" s="162" customFormat="1" ht="12.95" customHeight="1">
      <c r="A40" s="6"/>
      <c r="B40" s="213" t="s">
        <v>503</v>
      </c>
      <c r="C40" s="214" t="s">
        <v>1697</v>
      </c>
      <c r="D40" s="214" t="s">
        <v>1685</v>
      </c>
      <c r="E40" s="213" t="s">
        <v>16</v>
      </c>
      <c r="F40" s="213">
        <v>9.6</v>
      </c>
      <c r="G40" s="213">
        <v>14</v>
      </c>
      <c r="H40" s="213">
        <v>8.9</v>
      </c>
      <c r="I40" s="213">
        <v>10.4</v>
      </c>
      <c r="J40" s="216">
        <f>100*(I40-F40)/F40</f>
        <v>8.333333333333341</v>
      </c>
      <c r="K40" s="6"/>
      <c r="L40" s="6"/>
      <c r="M40" s="6"/>
      <c r="N40" s="6"/>
      <c r="O40" s="6"/>
    </row>
    <row r="41" spans="1:15" s="162" customFormat="1" ht="12.95" customHeight="1">
      <c r="A41" s="6"/>
      <c r="B41" s="214"/>
      <c r="C41" s="214"/>
      <c r="D41" s="214"/>
      <c r="E41" s="214"/>
      <c r="F41" s="214"/>
      <c r="G41" s="214"/>
      <c r="H41" s="214"/>
      <c r="I41" s="214"/>
      <c r="J41" s="214"/>
      <c r="K41" s="6"/>
      <c r="L41" s="6"/>
      <c r="M41" s="6"/>
      <c r="N41" s="6"/>
      <c r="O41" s="6"/>
    </row>
    <row r="42" spans="1:15" s="162" customFormat="1" ht="12.95" customHeight="1">
      <c r="A42" s="6"/>
      <c r="B42" s="6"/>
      <c r="C42" s="12"/>
      <c r="D42" s="12"/>
      <c r="E42" s="12"/>
      <c r="F42" s="12"/>
      <c r="G42" s="6"/>
      <c r="H42" s="6"/>
      <c r="I42" s="6"/>
      <c r="J42" s="6"/>
      <c r="K42" s="6"/>
      <c r="L42" s="6"/>
      <c r="M42" s="6"/>
      <c r="N42" s="6"/>
      <c r="O42" s="6"/>
    </row>
    <row r="43" spans="1:15" s="162" customFormat="1" ht="12.95" customHeight="1">
      <c r="A43" s="6"/>
      <c r="B43" s="211" t="s">
        <v>1680</v>
      </c>
      <c r="C43" s="6"/>
      <c r="D43" s="6"/>
      <c r="E43" s="6"/>
      <c r="F43" s="6"/>
      <c r="G43" s="6"/>
      <c r="H43" s="6"/>
      <c r="I43" s="6"/>
      <c r="J43" s="2"/>
      <c r="K43" s="6"/>
      <c r="L43" s="6"/>
      <c r="M43" s="6"/>
      <c r="N43" s="6"/>
      <c r="O43" s="6"/>
    </row>
    <row r="44" spans="1:15" s="162" customFormat="1" ht="34.5" customHeight="1">
      <c r="A44" s="6"/>
      <c r="B44" s="212" t="s">
        <v>38</v>
      </c>
      <c r="C44" s="212" t="s">
        <v>1655</v>
      </c>
      <c r="D44" s="212" t="s">
        <v>1656</v>
      </c>
      <c r="E44" s="212" t="s">
        <v>1657</v>
      </c>
      <c r="F44" s="212" t="s">
        <v>1658</v>
      </c>
      <c r="G44" s="212" t="s">
        <v>1659</v>
      </c>
      <c r="H44" s="212" t="s">
        <v>1660</v>
      </c>
      <c r="I44" s="212" t="s">
        <v>1681</v>
      </c>
      <c r="J44" s="212" t="s">
        <v>1682</v>
      </c>
      <c r="K44" s="6"/>
      <c r="L44" s="6"/>
      <c r="M44" s="6"/>
      <c r="N44" s="6"/>
      <c r="O44" s="6"/>
    </row>
    <row r="45" spans="1:15" s="162" customFormat="1" ht="12.95" customHeight="1">
      <c r="A45" s="6"/>
      <c r="B45" s="213" t="s">
        <v>1618</v>
      </c>
      <c r="C45" s="214" t="s">
        <v>1696</v>
      </c>
      <c r="D45" s="214"/>
      <c r="E45" s="215" t="s">
        <v>16</v>
      </c>
      <c r="F45" s="213">
        <v>15.2</v>
      </c>
      <c r="G45" s="213">
        <v>18</v>
      </c>
      <c r="H45" s="213">
        <v>14.5</v>
      </c>
      <c r="I45" s="213">
        <v>15.4</v>
      </c>
      <c r="J45" s="216">
        <f t="shared" ref="J45" si="2">100*(I45-F45)/F45</f>
        <v>1.3157894736842175</v>
      </c>
      <c r="K45" s="6"/>
      <c r="L45" s="6"/>
      <c r="M45" s="6"/>
      <c r="N45" s="6"/>
      <c r="O45" s="6"/>
    </row>
    <row r="46" spans="1:15" s="162" customFormat="1" ht="12.95" customHeight="1">
      <c r="A46" s="6"/>
      <c r="B46" s="6"/>
      <c r="C46" s="12"/>
      <c r="D46" s="12"/>
      <c r="E46" s="12"/>
      <c r="F46" s="6"/>
      <c r="G46" s="6"/>
      <c r="H46" s="6"/>
      <c r="I46" s="6"/>
      <c r="J46" s="6"/>
      <c r="K46" s="6"/>
      <c r="L46" s="6"/>
      <c r="M46" s="6"/>
      <c r="N46" s="6"/>
      <c r="O46" s="6"/>
    </row>
    <row r="47" spans="1:15" s="162" customFormat="1" ht="12.95" customHeight="1">
      <c r="A47" s="6"/>
      <c r="B47" s="6"/>
      <c r="C47" s="12"/>
      <c r="D47" s="12"/>
      <c r="E47" s="12"/>
      <c r="F47" s="6"/>
      <c r="G47" s="6"/>
      <c r="H47" s="6"/>
      <c r="I47" s="6"/>
      <c r="J47" s="6"/>
      <c r="K47" s="6"/>
      <c r="L47" s="6"/>
      <c r="M47" s="6"/>
      <c r="N47" s="6"/>
      <c r="O47" s="6"/>
    </row>
    <row r="48" spans="1:15" s="162" customFormat="1" ht="12.95" customHeight="1">
      <c r="A48" s="6"/>
      <c r="B48" s="6"/>
      <c r="C48" s="12"/>
      <c r="D48" s="12"/>
      <c r="E48" s="12"/>
      <c r="F48" s="6"/>
      <c r="G48" s="6"/>
      <c r="H48" s="6"/>
      <c r="I48" s="6"/>
      <c r="J48" s="6"/>
      <c r="K48" s="6"/>
      <c r="L48" s="6"/>
      <c r="M48" s="6"/>
      <c r="N48" s="6"/>
      <c r="O48" s="6"/>
    </row>
    <row r="49" spans="1:15" s="162" customFormat="1" ht="12.95" customHeight="1">
      <c r="A49" s="6"/>
      <c r="B49" s="6"/>
      <c r="C49" s="12"/>
      <c r="D49" s="12"/>
      <c r="E49" s="12"/>
      <c r="F49" s="6"/>
      <c r="G49" s="6"/>
      <c r="H49" s="6"/>
      <c r="I49" s="6"/>
      <c r="J49" s="6"/>
      <c r="K49" s="6"/>
      <c r="L49" s="6"/>
      <c r="M49" s="6"/>
      <c r="N49" s="6"/>
      <c r="O49" s="6"/>
    </row>
    <row r="50" spans="1:15" s="162" customFormat="1" ht="12.95" customHeight="1">
      <c r="A50" s="6"/>
      <c r="B50" s="6"/>
      <c r="C50" s="12"/>
      <c r="D50" s="12"/>
      <c r="E50" s="12"/>
      <c r="F50" s="6"/>
      <c r="G50" s="6"/>
      <c r="H50" s="6"/>
      <c r="I50" s="6"/>
      <c r="J50" s="6"/>
      <c r="K50" s="2"/>
      <c r="L50" s="2"/>
      <c r="M50" s="2"/>
      <c r="N50" s="2"/>
      <c r="O50" s="2"/>
    </row>
    <row r="51" spans="1:15" s="162" customFormat="1" ht="12.95" customHeight="1">
      <c r="A51" s="6"/>
      <c r="B51" s="6"/>
      <c r="C51" s="6"/>
      <c r="D51" s="6"/>
      <c r="E51" s="6"/>
      <c r="F51" s="6"/>
      <c r="G51" s="6"/>
      <c r="H51" s="6"/>
      <c r="I51" s="6"/>
      <c r="J51" s="6"/>
      <c r="K51" s="2"/>
      <c r="L51" s="2"/>
      <c r="M51" s="2"/>
      <c r="N51" s="2"/>
      <c r="O51" s="2"/>
    </row>
    <row r="52" spans="1:15" s="162" customFormat="1" ht="12.95" customHeight="1">
      <c r="A52" s="6"/>
      <c r="B52" s="6"/>
      <c r="C52" s="6"/>
      <c r="D52" s="6"/>
      <c r="E52" s="6"/>
      <c r="F52" s="6"/>
      <c r="G52" s="6"/>
      <c r="H52" s="6"/>
      <c r="I52" s="6"/>
      <c r="J52" s="6"/>
      <c r="K52" s="2"/>
      <c r="L52" s="2"/>
      <c r="M52" s="2"/>
      <c r="N52" s="2"/>
      <c r="O52" s="2"/>
    </row>
    <row r="53" spans="1:15" s="162" customFormat="1" ht="12.95" customHeight="1">
      <c r="A53" s="6"/>
      <c r="B53" s="6"/>
      <c r="C53" s="6"/>
      <c r="D53" s="6"/>
      <c r="E53" s="6"/>
      <c r="F53" s="6"/>
      <c r="G53" s="6"/>
      <c r="H53" s="6"/>
      <c r="I53" s="6"/>
      <c r="J53" s="6"/>
      <c r="K53" s="2"/>
      <c r="L53" s="2"/>
      <c r="M53" s="2"/>
      <c r="N53" s="2"/>
      <c r="O53" s="2"/>
    </row>
    <row r="54" spans="1:15" s="162" customFormat="1" ht="12.95" customHeight="1">
      <c r="A54" s="6"/>
      <c r="B54" s="6"/>
      <c r="C54" s="6"/>
      <c r="D54" s="6"/>
      <c r="E54" s="6"/>
      <c r="F54" s="6"/>
      <c r="G54" s="6"/>
      <c r="H54" s="6"/>
      <c r="I54" s="6"/>
      <c r="J54" s="6"/>
      <c r="K54" s="2"/>
      <c r="L54" s="2"/>
      <c r="M54" s="2"/>
      <c r="N54" s="2"/>
      <c r="O54" s="2"/>
    </row>
    <row r="55" spans="1:15" s="162" customFormat="1" ht="12.95" customHeight="1">
      <c r="A55" s="6"/>
      <c r="B55" s="6"/>
      <c r="C55" s="6"/>
      <c r="D55" s="6"/>
      <c r="E55" s="6"/>
      <c r="F55" s="6"/>
      <c r="G55" s="6"/>
      <c r="H55" s="6"/>
      <c r="I55" s="6"/>
      <c r="J55" s="6"/>
      <c r="K55" s="2"/>
      <c r="L55" s="2"/>
      <c r="M55" s="2"/>
      <c r="N55" s="2"/>
      <c r="O55" s="2"/>
    </row>
    <row r="56" spans="1:15" s="162" customFormat="1" ht="12.95" customHeight="1">
      <c r="A56" s="6"/>
      <c r="B56" s="6"/>
      <c r="C56" s="6"/>
      <c r="D56" s="6"/>
      <c r="E56" s="6"/>
      <c r="F56" s="6"/>
      <c r="G56" s="6"/>
      <c r="H56" s="6"/>
      <c r="I56" s="6"/>
      <c r="J56" s="6"/>
      <c r="K56" s="2"/>
      <c r="L56" s="2"/>
      <c r="M56" s="2"/>
      <c r="N56" s="2"/>
      <c r="O56" s="2"/>
    </row>
    <row r="57" spans="1:15" s="162" customFormat="1" ht="13.5" customHeight="1">
      <c r="A57" s="12"/>
      <c r="B57" s="6"/>
      <c r="C57" s="12"/>
      <c r="D57" s="6"/>
      <c r="E57" s="12"/>
      <c r="F57" s="6"/>
      <c r="G57" s="12"/>
      <c r="H57" s="6"/>
      <c r="I57" s="12"/>
      <c r="J57" s="6"/>
      <c r="K57" s="12"/>
      <c r="L57" s="6"/>
      <c r="M57" s="2"/>
      <c r="N57" s="2"/>
      <c r="O57" s="2"/>
    </row>
    <row r="58" spans="1:15" s="162" customFormat="1" ht="11.25" customHeight="1">
      <c r="A58" s="12"/>
      <c r="B58" s="6"/>
      <c r="C58" s="12"/>
      <c r="D58" s="6"/>
      <c r="E58" s="12"/>
      <c r="F58" s="6"/>
      <c r="G58" s="12"/>
      <c r="H58" s="6"/>
      <c r="I58" s="12"/>
      <c r="J58" s="6"/>
      <c r="K58" s="12"/>
      <c r="L58" s="6"/>
      <c r="M58" s="2"/>
      <c r="N58" s="2"/>
      <c r="O58" s="2"/>
    </row>
    <row r="59" spans="1:15" s="162" customFormat="1" ht="11.25" customHeight="1">
      <c r="A59" s="12"/>
      <c r="B59" s="6"/>
      <c r="C59" s="12"/>
      <c r="D59" s="6"/>
      <c r="E59" s="12"/>
      <c r="F59" s="6"/>
      <c r="G59" s="12"/>
      <c r="H59" s="6"/>
      <c r="I59" s="12"/>
      <c r="J59" s="6"/>
      <c r="K59" s="12"/>
      <c r="L59" s="6"/>
      <c r="M59" s="2"/>
      <c r="N59" s="2"/>
      <c r="O59" s="2"/>
    </row>
    <row r="60" spans="1:15" s="162" customFormat="1" ht="11.25" customHeight="1">
      <c r="A60" s="12"/>
      <c r="B60" s="6"/>
      <c r="C60" s="12"/>
      <c r="D60" s="6"/>
      <c r="E60" s="12"/>
      <c r="F60" s="6"/>
      <c r="G60" s="12"/>
      <c r="H60" s="6"/>
      <c r="I60" s="12"/>
      <c r="J60" s="6"/>
      <c r="K60" s="12"/>
      <c r="L60" s="6"/>
      <c r="M60" s="2"/>
      <c r="N60" s="2"/>
      <c r="O60" s="2"/>
    </row>
    <row r="61" spans="1:15" s="162" customFormat="1" ht="11.25" customHeight="1" thickBot="1">
      <c r="A61" s="12"/>
      <c r="B61" s="6"/>
      <c r="C61" s="12"/>
      <c r="D61" s="6"/>
      <c r="E61" s="12"/>
      <c r="F61" s="6"/>
      <c r="G61" s="12"/>
      <c r="H61" s="6"/>
      <c r="I61" s="12"/>
      <c r="J61" s="6"/>
      <c r="K61" s="12"/>
      <c r="L61" s="6"/>
      <c r="M61" s="2"/>
      <c r="N61" s="2"/>
      <c r="O61" s="2"/>
    </row>
    <row r="62" spans="1:15">
      <c r="A62" s="33" t="s">
        <v>0</v>
      </c>
      <c r="B62" s="32"/>
      <c r="C62" s="32"/>
      <c r="D62" s="32"/>
      <c r="E62" s="32"/>
      <c r="F62" s="32"/>
      <c r="G62" s="32"/>
      <c r="H62" s="32"/>
      <c r="I62" s="32"/>
      <c r="J62" s="34"/>
      <c r="K62" s="34"/>
      <c r="L62" s="34"/>
      <c r="M62" s="34"/>
      <c r="N62" s="274" t="s">
        <v>56</v>
      </c>
      <c r="O62" s="274"/>
    </row>
  </sheetData>
  <mergeCells count="3">
    <mergeCell ref="B27:C27"/>
    <mergeCell ref="D27:E27"/>
    <mergeCell ref="N62:O62"/>
  </mergeCells>
  <printOptions horizontalCentered="1"/>
  <pageMargins left="0.25" right="0.25" top="0.25" bottom="0"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sheetPr>
    <tabColor rgb="FFF5821F"/>
  </sheetPr>
  <dimension ref="A1:P64"/>
  <sheetViews>
    <sheetView showGridLines="0" topLeftCell="A31" workbookViewId="0">
      <selection activeCell="M68" sqref="M68"/>
    </sheetView>
  </sheetViews>
  <sheetFormatPr defaultRowHeight="15"/>
  <cols>
    <col min="1" max="1" width="1" style="176" customWidth="1"/>
    <col min="2" max="2" width="5" style="176" customWidth="1"/>
    <col min="3" max="3" width="11.5703125" style="176" customWidth="1"/>
    <col min="4" max="4" width="11.28515625" style="176" customWidth="1"/>
    <col min="5" max="5" width="9.42578125" style="176" customWidth="1"/>
    <col min="6" max="6" width="10.7109375" style="176" customWidth="1"/>
    <col min="7" max="7" width="8" style="176" customWidth="1"/>
    <col min="8" max="8" width="6.7109375" style="176" customWidth="1"/>
    <col min="9" max="9" width="8.5703125" style="176" customWidth="1"/>
    <col min="10" max="10" width="9.42578125" style="176" customWidth="1"/>
    <col min="11" max="12" width="2" style="176" customWidth="1"/>
    <col min="13" max="13" width="1.7109375" style="176" customWidth="1"/>
    <col min="14" max="14" width="4" style="176" customWidth="1"/>
    <col min="15" max="15" width="5" style="176" customWidth="1"/>
    <col min="16" max="16384" width="9.140625" style="176"/>
  </cols>
  <sheetData>
    <row r="1" spans="1:16" s="162" customFormat="1" ht="12.95" customHeight="1">
      <c r="A1" s="2"/>
      <c r="B1" s="2"/>
      <c r="C1" s="2"/>
      <c r="D1" s="2"/>
      <c r="E1" s="2"/>
      <c r="F1" s="2"/>
      <c r="G1" s="2"/>
      <c r="H1" s="2"/>
      <c r="I1" s="2"/>
      <c r="J1" s="13"/>
      <c r="K1" s="13"/>
      <c r="L1" s="13"/>
      <c r="M1" s="13"/>
      <c r="N1" s="13"/>
      <c r="O1" s="13"/>
      <c r="P1" s="163"/>
    </row>
    <row r="2" spans="1:16" s="162" customFormat="1" ht="12.95" customHeight="1">
      <c r="A2" s="2"/>
      <c r="B2" s="2"/>
      <c r="C2" s="2"/>
      <c r="D2" s="2"/>
      <c r="E2" s="2"/>
      <c r="F2" s="2"/>
      <c r="G2" s="2"/>
      <c r="H2" s="2"/>
      <c r="I2" s="2"/>
      <c r="J2" s="2"/>
      <c r="K2" s="2"/>
      <c r="L2" s="2"/>
      <c r="M2" s="2"/>
      <c r="N2" s="2"/>
      <c r="O2" s="2"/>
    </row>
    <row r="3" spans="1:16" s="162" customFormat="1" ht="12.95" customHeight="1">
      <c r="A3" s="2"/>
      <c r="B3" s="2"/>
      <c r="C3" s="2"/>
      <c r="D3" s="2"/>
      <c r="E3" s="2"/>
      <c r="F3" s="2"/>
      <c r="G3" s="2"/>
      <c r="H3" s="2"/>
      <c r="I3" s="2"/>
      <c r="J3" s="2"/>
      <c r="K3" s="2"/>
      <c r="L3" s="2"/>
      <c r="M3" s="2"/>
      <c r="N3" s="2"/>
      <c r="O3" s="2"/>
    </row>
    <row r="4" spans="1:16" s="162" customFormat="1" ht="12.95" customHeight="1">
      <c r="A4" s="2"/>
      <c r="B4" s="2"/>
      <c r="C4" s="2"/>
      <c r="D4" s="2"/>
      <c r="E4" s="2"/>
      <c r="F4" s="2"/>
      <c r="G4" s="2"/>
      <c r="H4" s="2"/>
      <c r="I4" s="2"/>
      <c r="J4" s="2"/>
      <c r="K4" s="2"/>
      <c r="L4" s="2"/>
      <c r="M4" s="2"/>
      <c r="N4" s="2"/>
      <c r="O4" s="2"/>
    </row>
    <row r="5" spans="1:16" s="162" customFormat="1" ht="15.75">
      <c r="A5" s="2"/>
      <c r="B5" s="2"/>
      <c r="C5" s="2"/>
      <c r="D5" s="2"/>
      <c r="E5" s="2"/>
      <c r="F5" s="2"/>
      <c r="G5" s="2"/>
      <c r="H5" s="2"/>
      <c r="I5" s="2"/>
      <c r="J5" s="2"/>
      <c r="K5" s="2"/>
      <c r="L5" s="2"/>
      <c r="M5" s="74"/>
      <c r="N5" s="74"/>
      <c r="O5" s="78" t="s">
        <v>1653</v>
      </c>
    </row>
    <row r="6" spans="1:16" s="162" customFormat="1" ht="12.95" customHeight="1">
      <c r="A6" s="2"/>
      <c r="B6" s="2"/>
      <c r="C6" s="2"/>
      <c r="D6" s="2"/>
      <c r="E6" s="2"/>
      <c r="F6" s="2"/>
      <c r="G6" s="2"/>
      <c r="H6" s="2"/>
      <c r="I6" s="2"/>
      <c r="J6" s="2"/>
      <c r="K6" s="2"/>
      <c r="L6" s="2"/>
      <c r="M6" s="2"/>
      <c r="N6" s="2"/>
      <c r="O6" s="2"/>
    </row>
    <row r="7" spans="1:16" s="162" customFormat="1" ht="12.95" customHeight="1" thickBot="1">
      <c r="A7" s="4"/>
      <c r="B7" s="4"/>
      <c r="C7" s="4"/>
      <c r="D7" s="4"/>
      <c r="E7" s="4"/>
      <c r="F7" s="4"/>
      <c r="G7" s="81" t="s">
        <v>1716</v>
      </c>
      <c r="H7" s="81"/>
      <c r="I7" s="55"/>
      <c r="J7" s="81"/>
      <c r="K7" s="55"/>
      <c r="L7" s="55"/>
      <c r="M7" s="55"/>
      <c r="N7" s="210"/>
      <c r="O7" s="81" t="s">
        <v>1654</v>
      </c>
    </row>
    <row r="8" spans="1:16" s="162" customFormat="1" ht="12.95" customHeight="1">
      <c r="A8" s="4"/>
      <c r="B8" s="4"/>
      <c r="C8" s="4"/>
      <c r="D8" s="4"/>
      <c r="E8" s="4"/>
      <c r="F8" s="6"/>
      <c r="G8" s="6"/>
      <c r="H8" s="6"/>
      <c r="I8" s="2"/>
      <c r="J8" s="2"/>
      <c r="K8" s="2"/>
      <c r="L8" s="2"/>
      <c r="M8" s="2"/>
      <c r="N8" s="2"/>
      <c r="O8" s="2"/>
    </row>
    <row r="9" spans="1:16" s="162" customFormat="1" ht="12.95" customHeight="1">
      <c r="A9" s="4"/>
      <c r="B9" s="4"/>
      <c r="C9" s="4"/>
      <c r="D9" s="4"/>
      <c r="E9" s="4"/>
      <c r="F9" s="6"/>
      <c r="G9" s="6"/>
      <c r="H9" s="6"/>
      <c r="I9" s="2"/>
      <c r="J9" s="2"/>
      <c r="K9" s="2"/>
      <c r="L9" s="2"/>
      <c r="M9" s="2"/>
      <c r="N9" s="2"/>
      <c r="O9" s="2"/>
    </row>
    <row r="10" spans="1:16" s="162" customFormat="1" ht="12.95" customHeight="1">
      <c r="A10" s="4"/>
      <c r="B10" s="4"/>
      <c r="C10" s="4"/>
      <c r="D10" s="4"/>
      <c r="E10" s="4"/>
      <c r="F10" s="6"/>
      <c r="G10" s="6"/>
      <c r="H10" s="6"/>
      <c r="I10" s="2"/>
      <c r="J10" s="2"/>
      <c r="K10" s="2"/>
      <c r="L10" s="2"/>
      <c r="M10" s="2"/>
      <c r="N10" s="2"/>
      <c r="O10" s="2"/>
    </row>
    <row r="11" spans="1:16" s="162" customFormat="1" ht="12.95" customHeight="1">
      <c r="A11" s="4"/>
      <c r="B11" s="4"/>
      <c r="C11" s="4"/>
      <c r="D11" s="4"/>
      <c r="E11" s="4"/>
      <c r="F11" s="6"/>
      <c r="G11" s="6"/>
      <c r="H11" s="6"/>
      <c r="I11" s="2"/>
      <c r="J11" s="6"/>
      <c r="K11" s="6"/>
      <c r="L11" s="6"/>
      <c r="M11" s="6"/>
      <c r="N11" s="6"/>
      <c r="O11" s="6"/>
    </row>
    <row r="12" spans="1:16" s="162" customFormat="1" ht="12.95" customHeight="1">
      <c r="A12" s="4"/>
      <c r="B12" s="4"/>
      <c r="C12" s="4"/>
      <c r="D12" s="4"/>
      <c r="E12" s="4"/>
      <c r="F12" s="6"/>
      <c r="G12" s="6"/>
      <c r="H12" s="6"/>
      <c r="I12" s="2"/>
      <c r="J12" s="6"/>
      <c r="K12" s="6"/>
      <c r="L12" s="6"/>
      <c r="M12" s="6"/>
      <c r="N12" s="6"/>
      <c r="O12" s="6"/>
    </row>
    <row r="13" spans="1:16" s="162" customFormat="1" ht="12.95" customHeight="1">
      <c r="A13" s="4"/>
      <c r="B13" s="4"/>
      <c r="C13" s="4"/>
      <c r="D13" s="4"/>
      <c r="E13" s="4"/>
      <c r="F13" s="6"/>
      <c r="G13" s="6"/>
      <c r="H13" s="6"/>
      <c r="I13" s="2"/>
      <c r="J13" s="6"/>
      <c r="K13" s="6"/>
      <c r="L13" s="6"/>
      <c r="M13" s="6"/>
      <c r="N13" s="6"/>
      <c r="O13" s="6"/>
    </row>
    <row r="14" spans="1:16" s="162" customFormat="1" ht="12.95" customHeight="1">
      <c r="A14" s="4"/>
      <c r="B14" s="4"/>
      <c r="C14" s="4"/>
      <c r="D14" s="4"/>
      <c r="E14" s="4"/>
      <c r="F14" s="6"/>
      <c r="G14" s="6"/>
      <c r="H14" s="6"/>
      <c r="I14" s="2"/>
      <c r="J14" s="6"/>
      <c r="K14" s="6"/>
      <c r="L14" s="6"/>
      <c r="M14" s="6"/>
      <c r="N14" s="6"/>
      <c r="O14" s="6"/>
    </row>
    <row r="15" spans="1:16" s="162" customFormat="1" ht="12.95" customHeight="1">
      <c r="A15" s="4"/>
      <c r="B15" s="4"/>
      <c r="C15" s="4"/>
      <c r="D15" s="4"/>
      <c r="E15" s="4"/>
      <c r="F15" s="6"/>
      <c r="G15" s="6"/>
      <c r="H15" s="6"/>
      <c r="I15" s="2"/>
      <c r="J15" s="6"/>
      <c r="K15" s="6"/>
      <c r="L15" s="6"/>
      <c r="M15" s="6"/>
      <c r="N15" s="6"/>
      <c r="O15" s="6"/>
    </row>
    <row r="16" spans="1:16" s="162" customFormat="1" ht="12.95" customHeight="1">
      <c r="A16" s="4"/>
      <c r="B16" s="4"/>
      <c r="C16" s="4"/>
      <c r="D16" s="4"/>
      <c r="E16" s="4"/>
      <c r="F16" s="6"/>
      <c r="G16" s="6"/>
      <c r="H16" s="6"/>
      <c r="I16" s="2"/>
      <c r="J16" s="6"/>
      <c r="K16" s="6"/>
      <c r="L16" s="6"/>
      <c r="M16" s="6"/>
      <c r="N16" s="6"/>
      <c r="O16" s="6"/>
    </row>
    <row r="17" spans="1:15" s="162" customFormat="1" ht="12.95" customHeight="1">
      <c r="A17" s="4"/>
      <c r="B17" s="4"/>
      <c r="C17" s="4"/>
      <c r="D17" s="4"/>
      <c r="E17" s="4"/>
      <c r="F17" s="6"/>
      <c r="G17" s="6"/>
      <c r="H17" s="6"/>
      <c r="I17" s="2"/>
      <c r="J17" s="6"/>
      <c r="K17" s="6"/>
      <c r="L17" s="6"/>
      <c r="M17" s="6"/>
      <c r="N17" s="6"/>
      <c r="O17" s="6"/>
    </row>
    <row r="18" spans="1:15" s="162" customFormat="1" ht="12.95" customHeight="1">
      <c r="A18" s="4"/>
      <c r="B18" s="4"/>
      <c r="C18" s="4"/>
      <c r="D18" s="4"/>
      <c r="E18" s="4"/>
      <c r="F18" s="6"/>
      <c r="G18" s="6"/>
      <c r="H18" s="6"/>
      <c r="I18" s="2"/>
      <c r="J18" s="6"/>
      <c r="K18" s="6"/>
      <c r="L18" s="6"/>
      <c r="M18" s="6"/>
      <c r="N18" s="6"/>
      <c r="O18" s="6"/>
    </row>
    <row r="19" spans="1:15" s="162" customFormat="1" ht="12.95" customHeight="1">
      <c r="A19" s="4"/>
      <c r="B19" s="4"/>
      <c r="C19" s="4"/>
      <c r="D19" s="4"/>
      <c r="E19" s="4"/>
      <c r="F19" s="6"/>
      <c r="G19" s="6"/>
      <c r="H19" s="6"/>
      <c r="I19" s="2"/>
      <c r="J19" s="6"/>
      <c r="K19" s="6"/>
      <c r="L19" s="6"/>
      <c r="M19" s="6"/>
      <c r="N19" s="6"/>
      <c r="O19" s="6"/>
    </row>
    <row r="20" spans="1:15" s="162" customFormat="1" ht="12.95" customHeight="1">
      <c r="A20" s="4"/>
      <c r="B20" s="4"/>
      <c r="C20" s="4"/>
      <c r="D20" s="4"/>
      <c r="E20" s="4"/>
      <c r="F20" s="6"/>
      <c r="G20" s="6"/>
      <c r="H20" s="6"/>
      <c r="I20" s="2"/>
      <c r="J20" s="6"/>
      <c r="K20" s="6"/>
      <c r="L20" s="6"/>
      <c r="M20" s="6"/>
      <c r="N20" s="6"/>
      <c r="O20" s="6"/>
    </row>
    <row r="21" spans="1:15" s="162" customFormat="1" ht="12.95" customHeight="1">
      <c r="A21" s="4"/>
      <c r="B21" s="4"/>
      <c r="C21" s="4"/>
      <c r="D21" s="4"/>
      <c r="E21" s="4"/>
      <c r="F21" s="6"/>
      <c r="G21" s="6"/>
      <c r="H21" s="6"/>
      <c r="I21" s="2"/>
      <c r="J21" s="6"/>
      <c r="K21" s="6"/>
      <c r="L21" s="6"/>
      <c r="M21" s="6"/>
      <c r="N21" s="6"/>
      <c r="O21" s="6"/>
    </row>
    <row r="22" spans="1:15" s="162" customFormat="1" ht="12.95" customHeight="1">
      <c r="A22" s="4"/>
      <c r="B22" s="4"/>
      <c r="C22" s="4"/>
      <c r="D22" s="4"/>
      <c r="E22" s="4"/>
      <c r="F22" s="6"/>
      <c r="G22" s="6"/>
      <c r="H22" s="6"/>
      <c r="I22" s="2"/>
      <c r="J22" s="6"/>
      <c r="K22" s="6"/>
      <c r="L22" s="6"/>
      <c r="M22" s="6"/>
      <c r="N22" s="6"/>
      <c r="O22" s="6"/>
    </row>
    <row r="23" spans="1:15" s="162" customFormat="1" ht="12.95" customHeight="1">
      <c r="A23" s="4"/>
      <c r="B23" s="4"/>
      <c r="C23" s="4"/>
      <c r="D23" s="4"/>
      <c r="E23" s="4"/>
      <c r="F23" s="6"/>
      <c r="G23" s="6"/>
      <c r="H23" s="6"/>
      <c r="I23" s="2"/>
      <c r="J23" s="6"/>
      <c r="K23" s="6"/>
      <c r="L23" s="6"/>
      <c r="M23" s="6"/>
      <c r="N23" s="6"/>
      <c r="O23" s="6"/>
    </row>
    <row r="24" spans="1:15" s="162" customFormat="1" ht="12.95" customHeight="1">
      <c r="A24" s="4"/>
      <c r="B24" s="4"/>
      <c r="C24" s="4"/>
      <c r="D24" s="4"/>
      <c r="E24" s="4"/>
      <c r="F24" s="6"/>
      <c r="G24" s="6"/>
      <c r="H24" s="6"/>
      <c r="I24" s="2"/>
      <c r="J24" s="6"/>
      <c r="K24" s="6"/>
      <c r="L24" s="6"/>
      <c r="M24" s="6"/>
      <c r="N24" s="6"/>
      <c r="O24" s="6"/>
    </row>
    <row r="25" spans="1:15" s="162" customFormat="1" ht="12.95" customHeight="1">
      <c r="A25" s="4"/>
      <c r="B25" s="4"/>
      <c r="C25" s="4"/>
      <c r="D25" s="4"/>
      <c r="E25" s="4"/>
      <c r="F25" s="6"/>
      <c r="G25" s="6"/>
      <c r="H25" s="6"/>
      <c r="I25" s="2"/>
      <c r="J25" s="6"/>
      <c r="K25" s="6"/>
      <c r="L25" s="6"/>
      <c r="M25" s="6"/>
      <c r="N25" s="6"/>
      <c r="O25" s="6"/>
    </row>
    <row r="26" spans="1:15" s="162" customFormat="1" ht="12.95" customHeight="1">
      <c r="A26" s="4"/>
      <c r="B26" s="4"/>
      <c r="C26" s="4"/>
      <c r="D26" s="4"/>
      <c r="E26" s="4"/>
      <c r="F26" s="6"/>
      <c r="G26" s="6"/>
      <c r="H26" s="6"/>
      <c r="I26" s="2"/>
      <c r="J26" s="6"/>
      <c r="K26" s="6"/>
      <c r="L26" s="6"/>
      <c r="M26" s="6"/>
      <c r="N26" s="6"/>
      <c r="O26" s="6"/>
    </row>
    <row r="27" spans="1:15" s="162" customFormat="1" ht="12.95" customHeight="1">
      <c r="A27" s="4"/>
      <c r="B27" s="269"/>
      <c r="C27" s="269"/>
      <c r="D27" s="269"/>
      <c r="E27" s="269"/>
      <c r="F27" s="6"/>
      <c r="G27" s="6"/>
      <c r="H27" s="6"/>
      <c r="I27" s="2"/>
      <c r="J27" s="6"/>
      <c r="K27" s="6"/>
      <c r="L27" s="6"/>
      <c r="M27" s="6"/>
      <c r="N27" s="6"/>
      <c r="O27" s="6"/>
    </row>
    <row r="28" spans="1:15" s="162" customFormat="1" ht="12.95" customHeight="1">
      <c r="A28" s="4"/>
      <c r="B28" s="6"/>
      <c r="C28" s="6"/>
      <c r="D28" s="6"/>
      <c r="E28" s="6"/>
      <c r="F28" s="6"/>
      <c r="G28" s="6"/>
      <c r="H28" s="6"/>
      <c r="I28" s="6"/>
      <c r="J28" s="6"/>
      <c r="K28" s="6"/>
      <c r="L28" s="6"/>
      <c r="M28" s="6"/>
      <c r="N28" s="6"/>
      <c r="O28" s="6"/>
    </row>
    <row r="29" spans="1:15" s="162" customFormat="1" ht="12.95" customHeight="1">
      <c r="A29" s="4"/>
      <c r="B29" s="6"/>
      <c r="C29" s="6"/>
      <c r="D29" s="6"/>
      <c r="E29" s="6"/>
      <c r="F29" s="6"/>
      <c r="G29" s="6"/>
      <c r="H29" s="12"/>
      <c r="I29" s="6"/>
      <c r="J29" s="6"/>
      <c r="K29" s="6"/>
      <c r="L29" s="6"/>
      <c r="M29" s="6"/>
      <c r="N29" s="6"/>
      <c r="O29" s="6"/>
    </row>
    <row r="30" spans="1:15" s="162" customFormat="1" ht="12.95" customHeight="1" thickBot="1">
      <c r="A30" s="6"/>
      <c r="B30" s="6"/>
      <c r="C30" s="6"/>
      <c r="D30" s="6"/>
      <c r="E30" s="6"/>
      <c r="F30" s="213"/>
      <c r="G30" s="81" t="s">
        <v>1717</v>
      </c>
      <c r="H30" s="81"/>
      <c r="I30" s="55"/>
      <c r="J30" s="81"/>
      <c r="K30" s="55"/>
      <c r="L30" s="55"/>
      <c r="M30" s="55"/>
      <c r="N30" s="210"/>
      <c r="O30" s="81" t="s">
        <v>1654</v>
      </c>
    </row>
    <row r="31" spans="1:15" s="162" customFormat="1" ht="12.95" customHeight="1">
      <c r="A31" s="6"/>
      <c r="B31" s="213"/>
      <c r="C31" s="213"/>
      <c r="D31" s="213"/>
      <c r="E31" s="213"/>
      <c r="F31" s="213"/>
      <c r="G31" s="213"/>
      <c r="H31" s="213"/>
      <c r="I31" s="213"/>
      <c r="J31" s="213"/>
      <c r="K31" s="213"/>
      <c r="L31" s="213"/>
      <c r="M31" s="213"/>
      <c r="N31" s="213"/>
      <c r="O31" s="213"/>
    </row>
    <row r="32" spans="1:15" s="162" customFormat="1" ht="27" customHeight="1">
      <c r="A32" s="6"/>
      <c r="B32" s="213"/>
      <c r="C32" s="213"/>
      <c r="D32" s="213"/>
      <c r="E32" s="213"/>
      <c r="F32" s="213"/>
      <c r="G32" s="213"/>
      <c r="H32" s="213"/>
      <c r="I32" s="213"/>
      <c r="J32" s="213"/>
      <c r="K32" s="213"/>
      <c r="L32" s="213"/>
      <c r="M32" s="213"/>
      <c r="N32" s="213"/>
      <c r="O32" s="213"/>
    </row>
    <row r="33" spans="1:15" s="162" customFormat="1" ht="12.75" customHeight="1">
      <c r="A33" s="6"/>
      <c r="B33" s="213"/>
      <c r="C33" s="213"/>
      <c r="D33" s="213"/>
      <c r="E33" s="213"/>
      <c r="F33" s="213"/>
      <c r="G33" s="213"/>
      <c r="H33" s="213"/>
      <c r="I33" s="213"/>
      <c r="J33" s="213"/>
      <c r="K33" s="213"/>
      <c r="L33" s="6"/>
      <c r="M33" s="6"/>
      <c r="N33" s="6"/>
      <c r="O33" s="6"/>
    </row>
    <row r="34" spans="1:15" s="162" customFormat="1" ht="12.95" customHeight="1">
      <c r="A34" s="6"/>
      <c r="B34" s="213"/>
      <c r="C34" s="213"/>
      <c r="D34" s="213"/>
      <c r="E34" s="213"/>
      <c r="F34" s="213"/>
      <c r="G34" s="213"/>
      <c r="H34" s="213"/>
      <c r="I34" s="213"/>
      <c r="J34" s="213"/>
      <c r="K34" s="213"/>
      <c r="L34" s="6"/>
      <c r="M34" s="6"/>
      <c r="N34" s="6"/>
      <c r="O34" s="6"/>
    </row>
    <row r="35" spans="1:15" s="162" customFormat="1" ht="12.95" customHeight="1">
      <c r="A35" s="6"/>
      <c r="B35" s="213"/>
      <c r="C35" s="213"/>
      <c r="D35" s="213"/>
      <c r="E35" s="213"/>
      <c r="F35" s="213"/>
      <c r="G35" s="213"/>
      <c r="H35" s="213"/>
      <c r="I35" s="213"/>
      <c r="J35" s="213"/>
      <c r="K35" s="213"/>
      <c r="L35" s="6"/>
      <c r="M35" s="6"/>
      <c r="N35" s="6"/>
      <c r="O35" s="6"/>
    </row>
    <row r="36" spans="1:15" s="162" customFormat="1" ht="12.95" customHeight="1">
      <c r="A36" s="6"/>
      <c r="B36" s="213"/>
      <c r="C36" s="213"/>
      <c r="D36" s="213"/>
      <c r="E36" s="213"/>
      <c r="F36" s="213"/>
      <c r="G36" s="213"/>
      <c r="H36" s="213"/>
      <c r="I36" s="213"/>
      <c r="J36" s="213"/>
      <c r="K36" s="6"/>
      <c r="L36" s="6"/>
      <c r="M36" s="6"/>
      <c r="N36" s="6"/>
      <c r="O36" s="6"/>
    </row>
    <row r="37" spans="1:15" s="162" customFormat="1" ht="27.75" customHeight="1">
      <c r="A37" s="6"/>
      <c r="B37" s="213"/>
      <c r="C37" s="213"/>
      <c r="D37" s="213"/>
      <c r="E37" s="213"/>
      <c r="F37" s="213"/>
      <c r="G37" s="213"/>
      <c r="H37" s="213"/>
      <c r="I37" s="213"/>
      <c r="J37" s="213"/>
      <c r="K37" s="6"/>
      <c r="L37" s="6"/>
      <c r="M37" s="6"/>
      <c r="N37" s="6"/>
      <c r="O37" s="6"/>
    </row>
    <row r="38" spans="1:15" s="162" customFormat="1" ht="12.95" customHeight="1">
      <c r="A38" s="6"/>
      <c r="B38" s="213"/>
      <c r="C38" s="213"/>
      <c r="D38" s="213"/>
      <c r="E38" s="213"/>
      <c r="F38" s="213"/>
      <c r="G38" s="213"/>
      <c r="H38" s="213"/>
      <c r="I38" s="213"/>
      <c r="J38" s="213"/>
      <c r="K38" s="2"/>
      <c r="L38" s="2"/>
      <c r="M38" s="2"/>
      <c r="N38" s="2"/>
      <c r="O38" s="2"/>
    </row>
    <row r="39" spans="1:15" s="162" customFormat="1" ht="12.95" customHeight="1">
      <c r="A39" s="6"/>
      <c r="B39" s="213"/>
      <c r="C39" s="213"/>
      <c r="D39" s="214"/>
      <c r="E39" s="213"/>
      <c r="F39" s="213"/>
      <c r="G39" s="213"/>
      <c r="H39" s="213"/>
      <c r="I39" s="213"/>
      <c r="J39" s="216"/>
      <c r="K39" s="6"/>
      <c r="L39" s="6"/>
      <c r="M39" s="6"/>
      <c r="N39" s="6"/>
      <c r="O39" s="6"/>
    </row>
    <row r="40" spans="1:15" s="162" customFormat="1" ht="12.95" customHeight="1">
      <c r="A40" s="6"/>
      <c r="B40" s="213"/>
      <c r="C40" s="214"/>
      <c r="D40" s="214"/>
      <c r="E40" s="215"/>
      <c r="F40" s="213"/>
      <c r="G40" s="213"/>
      <c r="H40" s="213"/>
      <c r="I40" s="213"/>
      <c r="J40" s="216"/>
      <c r="K40" s="6"/>
      <c r="L40" s="6"/>
      <c r="M40" s="6"/>
      <c r="N40" s="6"/>
      <c r="O40" s="6"/>
    </row>
    <row r="41" spans="1:15" s="162" customFormat="1" ht="12.95" customHeight="1">
      <c r="A41" s="6"/>
      <c r="B41" s="213"/>
      <c r="C41" s="213"/>
      <c r="D41" s="214"/>
      <c r="E41" s="213"/>
      <c r="F41" s="213"/>
      <c r="G41" s="213"/>
      <c r="H41" s="213"/>
      <c r="I41" s="213"/>
      <c r="J41" s="216"/>
      <c r="K41" s="6"/>
      <c r="L41" s="6"/>
      <c r="M41" s="6"/>
      <c r="N41" s="6"/>
      <c r="O41" s="6"/>
    </row>
    <row r="42" spans="1:15" s="162" customFormat="1" ht="12.95" customHeight="1">
      <c r="A42" s="6"/>
      <c r="B42" s="213"/>
      <c r="C42" s="214"/>
      <c r="D42" s="214"/>
      <c r="E42" s="215"/>
      <c r="F42" s="213"/>
      <c r="G42" s="213"/>
      <c r="H42" s="213"/>
      <c r="I42" s="213"/>
      <c r="J42" s="216"/>
      <c r="K42" s="6"/>
      <c r="L42" s="6"/>
      <c r="M42" s="6"/>
      <c r="N42" s="6"/>
      <c r="O42" s="6"/>
    </row>
    <row r="43" spans="1:15" s="162" customFormat="1" ht="12.95" customHeight="1">
      <c r="A43" s="6"/>
      <c r="B43" s="213"/>
      <c r="C43" s="213"/>
      <c r="D43" s="213"/>
      <c r="E43" s="213"/>
      <c r="F43" s="213"/>
      <c r="G43" s="213"/>
      <c r="H43" s="213"/>
      <c r="I43" s="213"/>
      <c r="J43" s="213"/>
      <c r="K43" s="6"/>
      <c r="L43" s="6"/>
      <c r="M43" s="6"/>
      <c r="N43" s="6"/>
      <c r="O43" s="6"/>
    </row>
    <row r="44" spans="1:15" s="162" customFormat="1" ht="12.95" customHeight="1">
      <c r="A44" s="6"/>
      <c r="B44" s="6"/>
      <c r="C44" s="12"/>
      <c r="D44" s="12"/>
      <c r="E44" s="12"/>
      <c r="F44" s="6"/>
      <c r="G44" s="6"/>
      <c r="H44" s="6"/>
      <c r="I44" s="6"/>
      <c r="J44" s="6"/>
      <c r="K44" s="6"/>
      <c r="L44" s="6"/>
      <c r="M44" s="6"/>
      <c r="N44" s="6"/>
      <c r="O44" s="6"/>
    </row>
    <row r="45" spans="1:15" s="162" customFormat="1" ht="12.95" customHeight="1">
      <c r="A45" s="6"/>
      <c r="B45" s="6"/>
      <c r="C45" s="12"/>
      <c r="D45" s="12"/>
      <c r="E45" s="12"/>
      <c r="F45" s="6"/>
      <c r="G45" s="6"/>
      <c r="H45" s="6"/>
      <c r="I45" s="6"/>
      <c r="J45" s="6"/>
      <c r="K45" s="6"/>
      <c r="L45" s="6"/>
      <c r="M45" s="6"/>
      <c r="N45" s="6"/>
      <c r="O45" s="6"/>
    </row>
    <row r="46" spans="1:15" s="162" customFormat="1" ht="12.95" customHeight="1">
      <c r="A46" s="6"/>
      <c r="B46" s="6"/>
      <c r="C46" s="12"/>
      <c r="D46" s="12"/>
      <c r="E46" s="12"/>
      <c r="F46" s="6"/>
      <c r="G46" s="6"/>
      <c r="H46" s="6"/>
      <c r="I46" s="6"/>
      <c r="J46" s="6"/>
      <c r="K46" s="6"/>
      <c r="L46" s="6"/>
      <c r="M46" s="6"/>
      <c r="N46" s="6"/>
      <c r="O46" s="6"/>
    </row>
    <row r="47" spans="1:15" s="162" customFormat="1" ht="12.95" customHeight="1">
      <c r="A47" s="6"/>
      <c r="B47" s="6"/>
      <c r="C47" s="12"/>
      <c r="D47" s="12"/>
      <c r="E47" s="12"/>
      <c r="F47" s="6"/>
      <c r="G47" s="6"/>
      <c r="H47" s="6"/>
      <c r="I47" s="6"/>
      <c r="J47" s="6"/>
      <c r="K47" s="6"/>
      <c r="L47" s="6"/>
      <c r="M47" s="6"/>
      <c r="N47" s="6"/>
      <c r="O47" s="6"/>
    </row>
    <row r="48" spans="1:15" s="162" customFormat="1" ht="12.95" customHeight="1">
      <c r="A48" s="6"/>
      <c r="B48" s="6"/>
      <c r="C48" s="12"/>
      <c r="D48" s="12"/>
      <c r="E48" s="12"/>
      <c r="F48" s="6"/>
      <c r="G48" s="6"/>
      <c r="H48" s="6"/>
      <c r="I48" s="6"/>
      <c r="J48" s="6"/>
      <c r="K48" s="6"/>
      <c r="L48" s="6"/>
      <c r="M48" s="6"/>
      <c r="N48" s="6"/>
      <c r="O48" s="6"/>
    </row>
    <row r="49" spans="1:15" s="162" customFormat="1" ht="12.95" customHeight="1">
      <c r="A49" s="6"/>
      <c r="B49" s="6"/>
      <c r="C49" s="12"/>
      <c r="D49" s="12"/>
      <c r="E49" s="12"/>
      <c r="F49" s="6"/>
      <c r="G49" s="6"/>
      <c r="H49" s="6"/>
      <c r="I49" s="6"/>
      <c r="J49" s="6"/>
      <c r="K49" s="6"/>
      <c r="L49" s="6"/>
      <c r="M49" s="6"/>
      <c r="N49" s="6"/>
      <c r="O49" s="6"/>
    </row>
    <row r="50" spans="1:15" s="162" customFormat="1" ht="12.95" customHeight="1">
      <c r="A50" s="6"/>
      <c r="B50" s="6"/>
      <c r="C50" s="12"/>
      <c r="D50" s="12"/>
      <c r="E50" s="12"/>
      <c r="F50" s="6"/>
      <c r="G50" s="6"/>
      <c r="H50" s="6"/>
      <c r="I50" s="6"/>
      <c r="J50" s="6"/>
      <c r="K50" s="6"/>
      <c r="L50" s="6"/>
      <c r="M50" s="6"/>
      <c r="N50" s="6"/>
      <c r="O50" s="6"/>
    </row>
    <row r="51" spans="1:15" s="162" customFormat="1" ht="12.95" customHeight="1">
      <c r="A51" s="6"/>
      <c r="B51" s="6"/>
      <c r="C51" s="12"/>
      <c r="D51" s="12"/>
      <c r="E51" s="12"/>
      <c r="F51" s="6"/>
      <c r="G51" s="6"/>
      <c r="H51" s="6"/>
      <c r="I51" s="6"/>
      <c r="J51" s="6"/>
      <c r="K51" s="6"/>
      <c r="L51" s="6"/>
      <c r="M51" s="6"/>
      <c r="N51" s="6"/>
      <c r="O51" s="6"/>
    </row>
    <row r="52" spans="1:15" s="162" customFormat="1" ht="12.95" customHeight="1">
      <c r="A52" s="6"/>
      <c r="B52" s="6"/>
      <c r="C52" s="12"/>
      <c r="D52" s="12"/>
      <c r="E52" s="12"/>
      <c r="F52" s="6"/>
      <c r="G52" s="6"/>
      <c r="H52" s="6"/>
      <c r="I52" s="6"/>
      <c r="J52" s="6"/>
      <c r="K52" s="2"/>
      <c r="L52" s="2"/>
      <c r="M52" s="2"/>
      <c r="N52" s="2"/>
      <c r="O52" s="2"/>
    </row>
    <row r="53" spans="1:15" s="162" customFormat="1" ht="12.95" customHeight="1">
      <c r="A53" s="6"/>
      <c r="B53" s="6"/>
      <c r="C53" s="6"/>
      <c r="D53" s="6"/>
      <c r="E53" s="6"/>
      <c r="F53" s="6"/>
      <c r="G53" s="6"/>
      <c r="H53" s="6"/>
      <c r="I53" s="6"/>
      <c r="J53" s="6"/>
      <c r="K53" s="2"/>
      <c r="L53" s="2"/>
      <c r="M53" s="2"/>
      <c r="N53" s="2"/>
      <c r="O53" s="2"/>
    </row>
    <row r="54" spans="1:15" s="162" customFormat="1" ht="12.95" customHeight="1">
      <c r="A54" s="6"/>
      <c r="B54" s="6"/>
      <c r="C54" s="6"/>
      <c r="D54" s="6"/>
      <c r="E54" s="6"/>
      <c r="F54" s="6"/>
      <c r="G54" s="6"/>
      <c r="H54" s="6"/>
      <c r="I54" s="6"/>
      <c r="J54" s="6"/>
      <c r="K54" s="2"/>
      <c r="L54" s="2"/>
      <c r="M54" s="2"/>
      <c r="N54" s="2"/>
      <c r="O54" s="2"/>
    </row>
    <row r="55" spans="1:15" s="162" customFormat="1" ht="12.95" customHeight="1">
      <c r="A55" s="6"/>
      <c r="B55" s="6"/>
      <c r="C55" s="6"/>
      <c r="D55" s="6"/>
      <c r="E55" s="6"/>
      <c r="F55" s="6"/>
      <c r="G55" s="6"/>
      <c r="H55" s="6"/>
      <c r="I55" s="6"/>
      <c r="J55" s="6"/>
      <c r="K55" s="2"/>
      <c r="L55" s="2"/>
      <c r="M55" s="2"/>
      <c r="N55" s="2"/>
      <c r="O55" s="2"/>
    </row>
    <row r="56" spans="1:15" s="162" customFormat="1" ht="12.95" customHeight="1">
      <c r="A56" s="6"/>
      <c r="B56" s="6"/>
      <c r="C56" s="6"/>
      <c r="D56" s="6"/>
      <c r="E56" s="6"/>
      <c r="F56" s="6"/>
      <c r="G56" s="6"/>
      <c r="H56" s="6"/>
      <c r="I56" s="6"/>
      <c r="J56" s="6"/>
      <c r="K56" s="2"/>
      <c r="L56" s="2"/>
      <c r="M56" s="2"/>
      <c r="N56" s="2"/>
      <c r="O56" s="2"/>
    </row>
    <row r="57" spans="1:15" s="162" customFormat="1" ht="12.95" customHeight="1">
      <c r="A57" s="6"/>
      <c r="B57" s="6"/>
      <c r="C57" s="6"/>
      <c r="D57" s="6"/>
      <c r="E57" s="6"/>
      <c r="F57" s="6"/>
      <c r="G57" s="6"/>
      <c r="H57" s="6"/>
      <c r="I57" s="6"/>
      <c r="J57" s="6"/>
      <c r="K57" s="2"/>
      <c r="L57" s="2"/>
      <c r="M57" s="2"/>
      <c r="N57" s="2"/>
      <c r="O57" s="2"/>
    </row>
    <row r="58" spans="1:15" s="162" customFormat="1" ht="12.95" customHeight="1">
      <c r="A58" s="6"/>
      <c r="B58" s="6"/>
      <c r="C58" s="6"/>
      <c r="D58" s="6"/>
      <c r="E58" s="6"/>
      <c r="F58" s="6"/>
      <c r="G58" s="6"/>
      <c r="H58" s="6"/>
      <c r="I58" s="6"/>
      <c r="J58" s="6"/>
      <c r="K58" s="2"/>
      <c r="L58" s="2"/>
      <c r="M58" s="2"/>
      <c r="N58" s="2"/>
      <c r="O58" s="2"/>
    </row>
    <row r="59" spans="1:15" s="162" customFormat="1" ht="13.5" customHeight="1">
      <c r="A59" s="12"/>
      <c r="B59" s="6"/>
      <c r="C59" s="12"/>
      <c r="D59" s="6"/>
      <c r="E59" s="12"/>
      <c r="F59" s="6"/>
      <c r="G59" s="12"/>
      <c r="H59" s="6"/>
      <c r="I59" s="12"/>
      <c r="J59" s="6"/>
      <c r="K59" s="12"/>
      <c r="L59" s="6"/>
      <c r="M59" s="2"/>
      <c r="N59" s="2"/>
      <c r="O59" s="2"/>
    </row>
    <row r="60" spans="1:15" s="162" customFormat="1" ht="11.25" customHeight="1">
      <c r="A60" s="12"/>
      <c r="B60" s="6"/>
      <c r="C60" s="12"/>
      <c r="D60" s="6"/>
      <c r="E60" s="12"/>
      <c r="F60" s="6"/>
      <c r="G60" s="12"/>
      <c r="H60" s="6"/>
      <c r="I60" s="12"/>
      <c r="J60" s="6"/>
      <c r="K60" s="12"/>
      <c r="L60" s="6"/>
      <c r="M60" s="2"/>
      <c r="N60" s="2"/>
      <c r="O60" s="2"/>
    </row>
    <row r="61" spans="1:15" s="162" customFormat="1" ht="11.25" customHeight="1">
      <c r="A61" s="12"/>
      <c r="B61" s="6"/>
      <c r="C61" s="12"/>
      <c r="D61" s="6"/>
      <c r="E61" s="12"/>
      <c r="F61" s="6"/>
      <c r="G61" s="12"/>
      <c r="H61" s="6"/>
      <c r="I61" s="12"/>
      <c r="J61" s="6"/>
      <c r="K61" s="12"/>
      <c r="L61" s="6"/>
      <c r="M61" s="2"/>
      <c r="N61" s="2"/>
      <c r="O61" s="2"/>
    </row>
    <row r="62" spans="1:15" s="162" customFormat="1" ht="11.25" customHeight="1">
      <c r="A62" s="12"/>
      <c r="B62" s="6"/>
      <c r="C62" s="12"/>
      <c r="D62" s="6"/>
      <c r="E62" s="12"/>
      <c r="F62" s="6"/>
      <c r="G62" s="12"/>
      <c r="H62" s="6"/>
      <c r="I62" s="12"/>
      <c r="J62" s="6"/>
      <c r="K62" s="12"/>
      <c r="L62" s="6"/>
      <c r="M62" s="2"/>
      <c r="N62" s="2"/>
      <c r="O62" s="2"/>
    </row>
    <row r="63" spans="1:15" s="162" customFormat="1" ht="11.25" customHeight="1" thickBot="1">
      <c r="A63" s="12"/>
      <c r="B63" s="6"/>
      <c r="C63" s="12"/>
      <c r="D63" s="6"/>
      <c r="E63" s="12"/>
      <c r="F63" s="6"/>
      <c r="G63" s="12"/>
      <c r="H63" s="6"/>
      <c r="I63" s="12"/>
      <c r="J63" s="6"/>
      <c r="K63" s="12"/>
      <c r="L63" s="6"/>
      <c r="M63" s="2"/>
      <c r="N63" s="2"/>
      <c r="O63" s="2"/>
    </row>
    <row r="64" spans="1:15">
      <c r="A64" s="33" t="s">
        <v>0</v>
      </c>
      <c r="B64" s="32"/>
      <c r="C64" s="32"/>
      <c r="D64" s="32"/>
      <c r="E64" s="32"/>
      <c r="F64" s="32"/>
      <c r="G64" s="32"/>
      <c r="H64" s="32"/>
      <c r="I64" s="32"/>
      <c r="J64" s="34"/>
      <c r="K64" s="34"/>
      <c r="L64" s="34"/>
      <c r="M64" s="34"/>
      <c r="N64" s="274" t="s">
        <v>56</v>
      </c>
      <c r="O64" s="274"/>
    </row>
  </sheetData>
  <mergeCells count="3">
    <mergeCell ref="B27:C27"/>
    <mergeCell ref="D27:E27"/>
    <mergeCell ref="N64:O64"/>
  </mergeCells>
  <printOptions horizontalCentered="1"/>
  <pageMargins left="0.25" right="0.25" top="0.25"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sheetPr>
    <tabColor rgb="FFF5821F"/>
  </sheetPr>
  <dimension ref="A1:P64"/>
  <sheetViews>
    <sheetView showGridLines="0" zoomScale="115" zoomScaleNormal="115" workbookViewId="0">
      <selection activeCell="P58" sqref="P58"/>
    </sheetView>
  </sheetViews>
  <sheetFormatPr defaultRowHeight="15"/>
  <cols>
    <col min="1" max="1" width="1" style="176" customWidth="1"/>
    <col min="2" max="2" width="9.85546875" style="176" customWidth="1"/>
    <col min="3" max="3" width="11.7109375" style="176" customWidth="1"/>
    <col min="4" max="4" width="10.85546875" style="176" customWidth="1"/>
    <col min="5" max="5" width="10.7109375" style="176" customWidth="1"/>
    <col min="6" max="6" width="11.42578125" style="176" customWidth="1"/>
    <col min="7" max="7" width="9.28515625" style="176" customWidth="1"/>
    <col min="8" max="8" width="7.5703125" style="176" customWidth="1"/>
    <col min="9" max="9" width="9.7109375" style="176" customWidth="1"/>
    <col min="10" max="10" width="10.28515625" style="176" customWidth="1"/>
    <col min="11" max="11" width="1.140625" style="176" customWidth="1"/>
    <col min="12" max="12" width="2" style="176" customWidth="1"/>
    <col min="13" max="13" width="1.140625" style="176" customWidth="1"/>
    <col min="14" max="14" width="2.7109375" style="176" customWidth="1"/>
    <col min="15" max="15" width="0.140625" style="176" customWidth="1"/>
    <col min="16" max="16384" width="9.140625" style="176"/>
  </cols>
  <sheetData>
    <row r="1" spans="1:16" s="162" customFormat="1" ht="12.95" customHeight="1">
      <c r="A1" s="2"/>
      <c r="B1" s="2"/>
      <c r="C1" s="2"/>
      <c r="D1" s="2"/>
      <c r="E1" s="2"/>
      <c r="F1" s="2"/>
      <c r="G1" s="2"/>
      <c r="H1" s="2"/>
      <c r="I1" s="2"/>
      <c r="J1" s="13"/>
      <c r="K1" s="13"/>
      <c r="L1" s="13"/>
      <c r="M1" s="13"/>
      <c r="N1" s="13"/>
      <c r="O1" s="13"/>
      <c r="P1" s="163"/>
    </row>
    <row r="2" spans="1:16" s="162" customFormat="1" ht="12.95" customHeight="1">
      <c r="A2" s="2"/>
      <c r="B2" s="2"/>
      <c r="C2" s="2"/>
      <c r="D2" s="2"/>
      <c r="E2" s="2"/>
      <c r="F2" s="2"/>
      <c r="G2" s="2"/>
      <c r="H2" s="2"/>
      <c r="I2" s="2"/>
      <c r="J2" s="2"/>
      <c r="K2" s="2"/>
      <c r="L2" s="2"/>
      <c r="M2" s="2"/>
      <c r="N2" s="2"/>
      <c r="O2" s="2"/>
    </row>
    <row r="3" spans="1:16" s="162" customFormat="1" ht="12.95" customHeight="1">
      <c r="A3" s="2"/>
      <c r="B3" s="2"/>
      <c r="C3" s="2"/>
      <c r="D3" s="2"/>
      <c r="E3" s="2"/>
      <c r="F3" s="2"/>
      <c r="G3" s="2"/>
      <c r="H3" s="2"/>
      <c r="I3" s="2"/>
      <c r="J3" s="2"/>
      <c r="K3" s="2"/>
      <c r="L3" s="2"/>
      <c r="M3" s="2"/>
      <c r="N3" s="2"/>
      <c r="O3" s="2"/>
    </row>
    <row r="4" spans="1:16" s="162" customFormat="1" ht="12.95" customHeight="1">
      <c r="A4" s="2"/>
      <c r="B4" s="2"/>
      <c r="C4" s="2"/>
      <c r="D4" s="2"/>
      <c r="E4" s="2"/>
      <c r="F4" s="2"/>
      <c r="G4" s="2"/>
      <c r="H4" s="2"/>
      <c r="I4" s="2"/>
      <c r="J4" s="2"/>
      <c r="K4" s="2"/>
      <c r="L4" s="2"/>
      <c r="M4" s="2"/>
      <c r="N4" s="2"/>
      <c r="O4" s="2"/>
    </row>
    <row r="5" spans="1:16" s="162" customFormat="1" ht="15.75">
      <c r="A5" s="2"/>
      <c r="B5" s="2"/>
      <c r="C5" s="2"/>
      <c r="D5" s="2"/>
      <c r="E5" s="2"/>
      <c r="F5" s="2"/>
      <c r="G5" s="2"/>
      <c r="H5" s="2"/>
      <c r="I5" s="2"/>
      <c r="J5" s="2"/>
      <c r="K5" s="2"/>
      <c r="L5" s="2"/>
      <c r="M5" s="74"/>
      <c r="N5" s="74"/>
      <c r="O5" s="78" t="s">
        <v>1653</v>
      </c>
    </row>
    <row r="6" spans="1:16" s="162" customFormat="1" ht="12.95" customHeight="1">
      <c r="A6" s="6"/>
      <c r="B6" s="211" t="s">
        <v>1664</v>
      </c>
      <c r="C6" s="6"/>
      <c r="D6" s="6"/>
      <c r="E6" s="6"/>
      <c r="F6" s="6"/>
      <c r="G6" s="6"/>
      <c r="H6" s="6"/>
      <c r="I6" s="6"/>
      <c r="J6" s="2"/>
      <c r="K6" s="2"/>
      <c r="L6" s="2"/>
      <c r="M6" s="2"/>
      <c r="N6" s="2"/>
      <c r="O6" s="2"/>
    </row>
    <row r="7" spans="1:16" s="162" customFormat="1" ht="30" customHeight="1">
      <c r="A7" s="6"/>
      <c r="B7" s="212" t="s">
        <v>38</v>
      </c>
      <c r="C7" s="212" t="s">
        <v>1655</v>
      </c>
      <c r="D7" s="212" t="s">
        <v>1656</v>
      </c>
      <c r="E7" s="212" t="s">
        <v>1657</v>
      </c>
      <c r="F7" s="212" t="s">
        <v>1658</v>
      </c>
      <c r="G7" s="212" t="s">
        <v>1659</v>
      </c>
      <c r="H7" s="212" t="s">
        <v>1660</v>
      </c>
      <c r="I7" s="212" t="s">
        <v>1666</v>
      </c>
      <c r="J7" s="212" t="s">
        <v>1667</v>
      </c>
      <c r="K7" s="6"/>
      <c r="L7" s="6"/>
      <c r="M7" s="6"/>
      <c r="N7" s="6"/>
      <c r="O7" s="6"/>
    </row>
    <row r="8" spans="1:16" s="162" customFormat="1" ht="12.95" customHeight="1">
      <c r="A8" s="6"/>
      <c r="B8" s="213" t="s">
        <v>326</v>
      </c>
      <c r="C8" s="214" t="s">
        <v>1661</v>
      </c>
      <c r="D8" s="214" t="s">
        <v>1665</v>
      </c>
      <c r="E8" s="215" t="s">
        <v>16</v>
      </c>
      <c r="F8" s="213">
        <v>17.600000000000001</v>
      </c>
      <c r="G8" s="213">
        <v>19.5</v>
      </c>
      <c r="H8" s="213">
        <v>16.2</v>
      </c>
      <c r="I8" s="213">
        <v>17.399999999999999</v>
      </c>
      <c r="J8" s="216">
        <f t="shared" ref="J8:J9" si="0">100*(I8-F8)/F8</f>
        <v>-1.1363636363636525</v>
      </c>
      <c r="K8" s="6"/>
      <c r="L8" s="6"/>
      <c r="M8" s="6"/>
      <c r="N8" s="6"/>
      <c r="O8" s="6"/>
    </row>
    <row r="9" spans="1:16" s="162" customFormat="1" ht="12.95" customHeight="1">
      <c r="A9" s="6"/>
      <c r="B9" s="213" t="s">
        <v>81</v>
      </c>
      <c r="C9" s="213" t="s">
        <v>1662</v>
      </c>
      <c r="D9" s="214" t="s">
        <v>1665</v>
      </c>
      <c r="E9" s="213" t="s">
        <v>16</v>
      </c>
      <c r="F9" s="213">
        <v>9.3000000000000007</v>
      </c>
      <c r="G9" s="213">
        <v>10.4</v>
      </c>
      <c r="H9" s="213">
        <v>8.8000000000000007</v>
      </c>
      <c r="I9" s="213">
        <v>9.6</v>
      </c>
      <c r="J9" s="216">
        <f t="shared" si="0"/>
        <v>3.2258064516128915</v>
      </c>
      <c r="K9" s="6"/>
      <c r="L9" s="6"/>
      <c r="M9" s="6"/>
      <c r="N9" s="6"/>
      <c r="O9" s="6"/>
    </row>
    <row r="10" spans="1:16" s="162" customFormat="1" ht="12.95" customHeight="1">
      <c r="A10" s="6"/>
      <c r="B10" s="213" t="s">
        <v>444</v>
      </c>
      <c r="C10" s="214" t="s">
        <v>1668</v>
      </c>
      <c r="D10" s="214" t="s">
        <v>1669</v>
      </c>
      <c r="E10" s="215" t="s">
        <v>16</v>
      </c>
      <c r="F10" s="213">
        <v>14.3</v>
      </c>
      <c r="G10" s="213">
        <v>16.5</v>
      </c>
      <c r="H10" s="213">
        <v>13.7</v>
      </c>
      <c r="I10" s="213">
        <v>15.8</v>
      </c>
      <c r="J10" s="216">
        <f>100*(I10-F10)/F10</f>
        <v>10.489510489510488</v>
      </c>
      <c r="K10" s="2"/>
      <c r="L10" s="2"/>
      <c r="M10" s="2"/>
      <c r="N10" s="2"/>
      <c r="O10" s="2"/>
    </row>
    <row r="11" spans="1:16" s="162" customFormat="1" ht="12.95" customHeight="1">
      <c r="A11" s="6"/>
      <c r="B11" s="213" t="s">
        <v>487</v>
      </c>
      <c r="C11" s="213" t="s">
        <v>1668</v>
      </c>
      <c r="D11" s="214" t="s">
        <v>1670</v>
      </c>
      <c r="E11" s="213" t="s">
        <v>16</v>
      </c>
      <c r="F11" s="213">
        <v>15.7</v>
      </c>
      <c r="G11" s="213">
        <v>19</v>
      </c>
      <c r="H11" s="213">
        <v>14.8</v>
      </c>
      <c r="I11" s="213">
        <v>16.5</v>
      </c>
      <c r="J11" s="216">
        <f>100*(I11-F11)/F11</f>
        <v>5.0955414012738904</v>
      </c>
      <c r="K11" s="6"/>
      <c r="L11" s="6"/>
      <c r="M11" s="6"/>
      <c r="N11" s="6"/>
      <c r="O11" s="6"/>
    </row>
    <row r="12" spans="1:16" s="162" customFormat="1" ht="11.25" customHeight="1">
      <c r="A12" s="6"/>
      <c r="B12" s="213" t="s">
        <v>410</v>
      </c>
      <c r="C12" s="214" t="s">
        <v>1675</v>
      </c>
      <c r="D12" s="214" t="s">
        <v>1676</v>
      </c>
      <c r="E12" s="215" t="s">
        <v>16</v>
      </c>
      <c r="F12" s="213">
        <v>2.2000000000000002</v>
      </c>
      <c r="G12" s="213">
        <v>2.8</v>
      </c>
      <c r="H12" s="213">
        <v>2</v>
      </c>
      <c r="I12" s="213">
        <v>2.5</v>
      </c>
      <c r="J12" s="216">
        <f t="shared" ref="J12" si="1">100*(I12-F12)/F12</f>
        <v>13.636363636363628</v>
      </c>
      <c r="K12" s="6"/>
      <c r="L12" s="6"/>
      <c r="M12" s="6"/>
      <c r="N12" s="6"/>
      <c r="O12" s="6"/>
    </row>
    <row r="13" spans="1:16" s="162" customFormat="1" ht="12.95" customHeight="1">
      <c r="A13" s="6"/>
      <c r="B13" s="213" t="s">
        <v>296</v>
      </c>
      <c r="C13" s="214" t="s">
        <v>1683</v>
      </c>
      <c r="D13" s="214" t="s">
        <v>1684</v>
      </c>
      <c r="E13" s="215" t="s">
        <v>16</v>
      </c>
      <c r="F13" s="213">
        <v>33.799999999999997</v>
      </c>
      <c r="G13" s="213">
        <v>40</v>
      </c>
      <c r="H13" s="213">
        <v>32</v>
      </c>
      <c r="I13" s="213">
        <v>41.5</v>
      </c>
      <c r="J13" s="216">
        <f>100*(I13-F13)/F13</f>
        <v>22.781065088757405</v>
      </c>
      <c r="K13" s="6"/>
      <c r="L13" s="6"/>
      <c r="M13" s="6"/>
      <c r="N13" s="6"/>
      <c r="O13" s="6"/>
    </row>
    <row r="14" spans="1:16" s="162" customFormat="1" ht="12.95" customHeight="1">
      <c r="A14" s="6"/>
      <c r="B14" s="213" t="s">
        <v>503</v>
      </c>
      <c r="C14" s="214" t="s">
        <v>1697</v>
      </c>
      <c r="D14" s="214" t="s">
        <v>1685</v>
      </c>
      <c r="E14" s="213" t="s">
        <v>16</v>
      </c>
      <c r="F14" s="213">
        <v>9.6</v>
      </c>
      <c r="G14" s="213">
        <v>14</v>
      </c>
      <c r="H14" s="213">
        <v>8.9</v>
      </c>
      <c r="I14" s="213">
        <v>10.4</v>
      </c>
      <c r="J14" s="216">
        <f>100*(I14-F14)/F14</f>
        <v>8.333333333333341</v>
      </c>
      <c r="K14" s="6"/>
      <c r="L14" s="6"/>
      <c r="M14" s="6"/>
      <c r="N14" s="6"/>
      <c r="O14" s="6"/>
    </row>
    <row r="15" spans="1:16" s="162" customFormat="1" ht="12.95" customHeight="1">
      <c r="A15" s="6"/>
      <c r="B15" s="214" t="s">
        <v>1618</v>
      </c>
      <c r="C15" s="214" t="s">
        <v>1696</v>
      </c>
      <c r="D15" s="214" t="s">
        <v>1699</v>
      </c>
      <c r="E15" s="215" t="s">
        <v>16</v>
      </c>
      <c r="F15" s="213">
        <v>15.2</v>
      </c>
      <c r="G15" s="213">
        <v>18</v>
      </c>
      <c r="H15" s="213">
        <v>14.5</v>
      </c>
      <c r="I15" s="213">
        <v>15.1</v>
      </c>
      <c r="J15" s="216">
        <f t="shared" ref="J15" si="2">100*(I15-F15)/F15</f>
        <v>-0.65789473684210298</v>
      </c>
      <c r="K15" s="6"/>
      <c r="L15" s="6"/>
      <c r="M15" s="6"/>
      <c r="N15" s="6"/>
      <c r="O15" s="6"/>
    </row>
    <row r="16" spans="1:16" s="162" customFormat="1" ht="12.95" customHeight="1">
      <c r="A16" s="6"/>
      <c r="B16" s="213" t="s">
        <v>72</v>
      </c>
      <c r="C16" s="214" t="s">
        <v>1718</v>
      </c>
      <c r="D16" s="214" t="s">
        <v>1722</v>
      </c>
      <c r="E16" s="213" t="s">
        <v>16</v>
      </c>
      <c r="F16" s="213">
        <v>9</v>
      </c>
      <c r="G16" s="213">
        <v>11.5</v>
      </c>
      <c r="H16" s="213">
        <v>8.5</v>
      </c>
      <c r="I16" s="213">
        <v>8.9</v>
      </c>
      <c r="J16" s="216">
        <f>100*(I16-F16)/F16</f>
        <v>-1.1111111111111072</v>
      </c>
      <c r="K16" s="6"/>
      <c r="L16" s="6"/>
      <c r="M16" s="6"/>
      <c r="N16" s="6"/>
      <c r="O16" s="6"/>
    </row>
    <row r="17" spans="1:15" s="162" customFormat="1" ht="12.95" customHeight="1">
      <c r="A17" s="6"/>
      <c r="B17" s="213" t="s">
        <v>81</v>
      </c>
      <c r="C17" s="213" t="s">
        <v>1718</v>
      </c>
      <c r="D17" s="214" t="s">
        <v>1722</v>
      </c>
      <c r="E17" s="213" t="s">
        <v>16</v>
      </c>
      <c r="F17" s="213">
        <v>12.5</v>
      </c>
      <c r="G17" s="213">
        <v>16</v>
      </c>
      <c r="H17" s="213">
        <v>11.8</v>
      </c>
      <c r="I17" s="213">
        <v>11.8</v>
      </c>
      <c r="J17" s="216">
        <f>100*(I17-F17)/F17</f>
        <v>-5.5999999999999943</v>
      </c>
      <c r="K17" s="6"/>
      <c r="L17" s="6"/>
      <c r="M17" s="6"/>
      <c r="N17" s="6"/>
      <c r="O17" s="6"/>
    </row>
    <row r="18" spans="1:15" s="162" customFormat="1" ht="12.95" customHeight="1">
      <c r="A18" s="6"/>
      <c r="B18" s="214"/>
      <c r="C18" s="214"/>
      <c r="D18" s="214"/>
      <c r="E18" s="214"/>
      <c r="F18" s="214"/>
      <c r="G18" s="214"/>
      <c r="H18" s="214"/>
      <c r="I18" s="214"/>
      <c r="J18" s="214"/>
      <c r="K18" s="6"/>
      <c r="L18" s="6"/>
      <c r="M18" s="6"/>
      <c r="N18" s="6"/>
      <c r="O18" s="6"/>
    </row>
    <row r="19" spans="1:15" s="162" customFormat="1" ht="15.75" customHeight="1">
      <c r="A19" s="214"/>
      <c r="B19" s="214"/>
      <c r="C19" s="214"/>
      <c r="D19" s="214"/>
      <c r="E19" s="214"/>
      <c r="F19" s="214"/>
      <c r="G19" s="214"/>
      <c r="H19" s="214"/>
      <c r="I19" s="214"/>
      <c r="J19" s="214"/>
      <c r="K19" s="6"/>
      <c r="L19" s="6"/>
      <c r="M19" s="6"/>
      <c r="N19" s="6"/>
      <c r="O19" s="6"/>
    </row>
    <row r="20" spans="1:15" s="162" customFormat="1" ht="30.75" customHeight="1">
      <c r="A20" s="214"/>
      <c r="B20" s="214"/>
      <c r="C20" s="214"/>
      <c r="D20" s="214"/>
      <c r="E20" s="214"/>
      <c r="F20" s="214"/>
      <c r="G20" s="214"/>
      <c r="H20" s="214"/>
      <c r="I20" s="214"/>
      <c r="J20" s="214"/>
      <c r="K20" s="6"/>
      <c r="L20" s="6"/>
      <c r="M20" s="6"/>
      <c r="N20" s="6"/>
      <c r="O20" s="6"/>
    </row>
    <row r="21" spans="1:15" s="162" customFormat="1" ht="12.95" customHeight="1">
      <c r="A21" s="214"/>
      <c r="B21" s="214"/>
      <c r="C21" s="214"/>
      <c r="D21" s="214"/>
      <c r="E21" s="214"/>
      <c r="F21" s="214"/>
      <c r="G21" s="214"/>
      <c r="H21" s="214"/>
      <c r="I21" s="214"/>
      <c r="J21" s="214"/>
      <c r="K21" s="6"/>
      <c r="L21" s="6"/>
      <c r="M21" s="6"/>
      <c r="N21" s="6"/>
      <c r="O21" s="6"/>
    </row>
    <row r="22" spans="1:15" s="162" customFormat="1" ht="12.95" customHeight="1">
      <c r="A22" s="214"/>
      <c r="B22" s="214"/>
      <c r="C22" s="214"/>
      <c r="D22" s="214"/>
      <c r="E22" s="214"/>
      <c r="F22" s="214"/>
      <c r="G22" s="214"/>
      <c r="H22" s="214"/>
      <c r="I22" s="214"/>
      <c r="J22" s="214"/>
      <c r="K22" s="6"/>
      <c r="L22" s="6"/>
      <c r="M22" s="6"/>
      <c r="N22" s="6"/>
      <c r="O22" s="6"/>
    </row>
    <row r="23" spans="1:15" s="162" customFormat="1" ht="12.95" customHeight="1">
      <c r="A23" s="6"/>
      <c r="B23" s="6"/>
      <c r="C23" s="6"/>
      <c r="D23" s="6"/>
      <c r="E23" s="6"/>
      <c r="F23" s="6"/>
      <c r="G23" s="6"/>
      <c r="H23" s="6"/>
      <c r="I23" s="6"/>
      <c r="J23" s="6"/>
      <c r="K23" s="6"/>
      <c r="L23" s="6"/>
      <c r="M23" s="6"/>
      <c r="N23" s="6"/>
      <c r="O23" s="6"/>
    </row>
    <row r="24" spans="1:15" s="162" customFormat="1" ht="12.95" customHeight="1">
      <c r="A24" s="6"/>
      <c r="B24" s="214"/>
      <c r="C24" s="214"/>
      <c r="D24" s="214"/>
      <c r="E24" s="214"/>
      <c r="F24" s="214"/>
      <c r="G24" s="214"/>
      <c r="H24" s="214"/>
      <c r="I24" s="214"/>
      <c r="J24" s="214"/>
      <c r="K24" s="6"/>
      <c r="L24" s="6"/>
      <c r="M24" s="6"/>
      <c r="N24" s="6"/>
      <c r="O24" s="6"/>
    </row>
    <row r="25" spans="1:15" s="162" customFormat="1" ht="12.95" customHeight="1">
      <c r="A25" s="6"/>
      <c r="B25" s="214"/>
      <c r="C25" s="214"/>
      <c r="D25" s="214"/>
      <c r="E25" s="214"/>
      <c r="F25" s="214"/>
      <c r="G25" s="214"/>
      <c r="H25" s="214"/>
      <c r="I25" s="214"/>
      <c r="J25" s="214"/>
      <c r="K25" s="6"/>
      <c r="L25" s="6"/>
      <c r="M25" s="6"/>
      <c r="N25" s="6"/>
      <c r="O25" s="6"/>
    </row>
    <row r="26" spans="1:15" s="162" customFormat="1" ht="12.95" customHeight="1">
      <c r="A26" s="6"/>
      <c r="B26" s="214"/>
      <c r="C26" s="214"/>
      <c r="D26" s="214"/>
      <c r="E26" s="214"/>
      <c r="F26" s="214"/>
      <c r="G26" s="214"/>
      <c r="H26" s="214"/>
      <c r="I26" s="214"/>
      <c r="J26" s="214"/>
      <c r="K26" s="6"/>
      <c r="L26" s="6"/>
      <c r="M26" s="6"/>
      <c r="N26" s="6"/>
      <c r="O26" s="6"/>
    </row>
    <row r="27" spans="1:15" s="162" customFormat="1" ht="12.95" customHeight="1">
      <c r="A27" s="6"/>
      <c r="B27" s="214"/>
      <c r="C27" s="214"/>
      <c r="D27" s="214"/>
      <c r="E27" s="214"/>
      <c r="F27" s="214"/>
      <c r="G27" s="214"/>
      <c r="H27" s="214"/>
      <c r="I27" s="214"/>
      <c r="J27" s="214"/>
      <c r="K27" s="6"/>
      <c r="L27" s="6"/>
      <c r="M27" s="6"/>
      <c r="N27" s="6"/>
      <c r="O27" s="6"/>
    </row>
    <row r="28" spans="1:15" s="162" customFormat="1" ht="12.95" customHeight="1">
      <c r="A28" s="6"/>
      <c r="B28" s="214"/>
      <c r="C28" s="214"/>
      <c r="D28" s="214"/>
      <c r="E28" s="214"/>
      <c r="F28" s="214"/>
      <c r="G28" s="214"/>
      <c r="H28" s="214"/>
      <c r="I28" s="214"/>
      <c r="J28" s="214"/>
      <c r="K28" s="6"/>
      <c r="L28" s="6"/>
      <c r="M28" s="6"/>
      <c r="N28" s="6"/>
      <c r="O28" s="6"/>
    </row>
    <row r="29" spans="1:15" s="162" customFormat="1" ht="12.95" customHeight="1">
      <c r="A29" s="4"/>
      <c r="B29" s="214"/>
      <c r="C29" s="214"/>
      <c r="D29" s="214"/>
      <c r="E29" s="214"/>
      <c r="F29" s="214"/>
      <c r="G29" s="214"/>
      <c r="H29" s="214"/>
      <c r="I29" s="214"/>
      <c r="J29" s="214"/>
      <c r="K29" s="6"/>
      <c r="L29" s="6"/>
      <c r="M29" s="6"/>
      <c r="N29" s="6"/>
      <c r="O29" s="6"/>
    </row>
    <row r="30" spans="1:15" s="162" customFormat="1" ht="12.95" customHeight="1">
      <c r="A30" s="6"/>
      <c r="B30" s="213"/>
      <c r="C30" s="213"/>
      <c r="D30" s="214"/>
      <c r="E30" s="213"/>
      <c r="F30" s="213"/>
      <c r="G30" s="213"/>
      <c r="H30" s="213"/>
      <c r="I30" s="213"/>
      <c r="J30" s="216"/>
      <c r="K30" s="6"/>
      <c r="L30" s="6"/>
      <c r="M30" s="6"/>
      <c r="N30" s="6"/>
      <c r="O30" s="6"/>
    </row>
    <row r="31" spans="1:15" s="162" customFormat="1" ht="12" customHeight="1">
      <c r="A31" s="6"/>
      <c r="B31" s="213"/>
      <c r="C31" s="214"/>
      <c r="D31" s="214"/>
      <c r="E31" s="215"/>
      <c r="F31" s="213"/>
      <c r="G31" s="213"/>
      <c r="H31" s="213"/>
      <c r="I31" s="213"/>
      <c r="J31" s="216"/>
      <c r="K31" s="2"/>
      <c r="L31" s="2"/>
      <c r="M31" s="2"/>
      <c r="N31" s="2"/>
      <c r="O31" s="2"/>
    </row>
    <row r="32" spans="1:15" s="162" customFormat="1" ht="12" customHeight="1">
      <c r="A32" s="6"/>
      <c r="B32" s="213"/>
      <c r="C32" s="214"/>
      <c r="D32" s="214"/>
      <c r="E32" s="215"/>
      <c r="F32" s="213"/>
      <c r="G32" s="213"/>
      <c r="H32" s="213"/>
      <c r="I32" s="213"/>
      <c r="J32" s="216"/>
      <c r="K32" s="6"/>
      <c r="L32" s="6"/>
      <c r="M32" s="6"/>
      <c r="N32" s="6"/>
      <c r="O32" s="6"/>
    </row>
    <row r="33" spans="1:15" s="162" customFormat="1" ht="12.95" customHeight="1">
      <c r="A33" s="6"/>
      <c r="B33" s="213"/>
      <c r="C33" s="214"/>
      <c r="D33" s="214"/>
      <c r="E33" s="213"/>
      <c r="F33" s="213"/>
      <c r="G33" s="213"/>
      <c r="H33" s="213"/>
      <c r="I33" s="213"/>
      <c r="J33" s="216"/>
      <c r="K33" s="6"/>
      <c r="L33" s="6"/>
      <c r="M33" s="6"/>
      <c r="N33" s="6"/>
      <c r="O33" s="6"/>
    </row>
    <row r="34" spans="1:15" s="162" customFormat="1" ht="12.95" customHeight="1">
      <c r="A34" s="6"/>
      <c r="B34" s="214"/>
      <c r="C34" s="214"/>
      <c r="D34" s="214"/>
      <c r="E34" s="214"/>
      <c r="F34" s="214"/>
      <c r="G34" s="214"/>
      <c r="H34" s="214"/>
      <c r="I34" s="214"/>
      <c r="J34" s="214"/>
      <c r="K34" s="6"/>
      <c r="L34" s="6"/>
      <c r="M34" s="6"/>
      <c r="N34" s="6"/>
      <c r="O34" s="6"/>
    </row>
    <row r="35" spans="1:15" s="162" customFormat="1" ht="12.95" customHeight="1">
      <c r="A35" s="6"/>
      <c r="B35" s="214"/>
      <c r="C35" s="214"/>
      <c r="D35" s="214"/>
      <c r="E35" s="214"/>
      <c r="F35" s="214"/>
      <c r="G35" s="214"/>
      <c r="H35" s="214"/>
      <c r="I35" s="214"/>
      <c r="J35" s="214"/>
      <c r="K35" s="6"/>
      <c r="L35" s="6"/>
      <c r="M35" s="6"/>
      <c r="N35" s="6"/>
      <c r="O35" s="6"/>
    </row>
    <row r="36" spans="1:15" s="162" customFormat="1" ht="12.95" customHeight="1">
      <c r="A36" s="6"/>
      <c r="B36" s="214"/>
      <c r="C36" s="214"/>
      <c r="D36" s="214"/>
      <c r="E36" s="214"/>
      <c r="F36" s="214"/>
      <c r="G36" s="214"/>
      <c r="H36" s="214"/>
      <c r="I36" s="214"/>
      <c r="J36" s="214"/>
      <c r="K36" s="6"/>
      <c r="L36" s="6"/>
      <c r="M36" s="6"/>
      <c r="N36" s="6"/>
      <c r="O36" s="6"/>
    </row>
    <row r="37" spans="1:15" s="162" customFormat="1" ht="12.95" customHeight="1">
      <c r="A37" s="6"/>
      <c r="B37" s="213"/>
      <c r="C37" s="213"/>
      <c r="D37" s="214"/>
      <c r="E37" s="213"/>
      <c r="F37" s="213"/>
      <c r="G37" s="213"/>
      <c r="H37" s="213"/>
      <c r="I37" s="213"/>
      <c r="J37" s="216"/>
      <c r="K37" s="2"/>
      <c r="L37" s="2"/>
      <c r="M37" s="2"/>
      <c r="N37" s="2"/>
      <c r="O37" s="2"/>
    </row>
    <row r="38" spans="1:15" s="162" customFormat="1" ht="12.95" customHeight="1">
      <c r="A38" s="6"/>
      <c r="B38" s="213"/>
      <c r="C38" s="214"/>
      <c r="D38" s="214"/>
      <c r="E38" s="215"/>
      <c r="F38" s="213"/>
      <c r="G38" s="213"/>
      <c r="H38" s="213"/>
      <c r="I38" s="213"/>
      <c r="J38" s="216"/>
      <c r="K38" s="6"/>
      <c r="L38" s="6"/>
      <c r="M38" s="6"/>
      <c r="N38" s="6"/>
      <c r="O38" s="6"/>
    </row>
    <row r="39" spans="1:15" s="162" customFormat="1" ht="12.95" customHeight="1">
      <c r="A39" s="6"/>
      <c r="B39" s="6"/>
      <c r="C39" s="12"/>
      <c r="D39" s="12"/>
      <c r="E39" s="12"/>
      <c r="F39" s="12"/>
      <c r="G39" s="6"/>
      <c r="H39" s="6"/>
      <c r="I39" s="6"/>
      <c r="J39" s="6"/>
      <c r="K39" s="6"/>
      <c r="L39" s="6"/>
      <c r="M39" s="6"/>
      <c r="N39" s="6"/>
      <c r="O39" s="6"/>
    </row>
    <row r="40" spans="1:15" s="162" customFormat="1" ht="12.95" customHeight="1">
      <c r="A40" s="6"/>
      <c r="B40" s="6"/>
      <c r="C40" s="12"/>
      <c r="D40" s="12"/>
      <c r="E40" s="12"/>
      <c r="F40" s="12"/>
      <c r="G40" s="6"/>
      <c r="H40" s="6"/>
      <c r="I40" s="6"/>
      <c r="J40" s="6"/>
      <c r="K40" s="6"/>
      <c r="L40" s="6"/>
      <c r="M40" s="6"/>
      <c r="N40" s="6"/>
      <c r="O40" s="6"/>
    </row>
    <row r="41" spans="1:15" s="162" customFormat="1" ht="12.95" customHeight="1">
      <c r="A41" s="6"/>
      <c r="B41" s="6"/>
      <c r="C41" s="12"/>
      <c r="D41" s="12"/>
      <c r="E41" s="12"/>
      <c r="F41" s="12"/>
      <c r="G41" s="6"/>
      <c r="H41" s="6"/>
      <c r="I41" s="6"/>
      <c r="J41" s="6"/>
      <c r="K41" s="6"/>
      <c r="L41" s="6"/>
      <c r="M41" s="6"/>
      <c r="N41" s="6"/>
      <c r="O41" s="6"/>
    </row>
    <row r="42" spans="1:15" s="162" customFormat="1" ht="12.95" customHeight="1">
      <c r="A42" s="6"/>
      <c r="B42" s="6"/>
      <c r="C42" s="12"/>
      <c r="D42" s="12"/>
      <c r="E42" s="12"/>
      <c r="F42" s="12"/>
      <c r="G42" s="6"/>
      <c r="H42" s="6"/>
      <c r="I42" s="6"/>
      <c r="J42" s="6"/>
      <c r="K42" s="6"/>
      <c r="L42" s="6"/>
      <c r="M42" s="6"/>
      <c r="N42" s="6"/>
      <c r="O42" s="6"/>
    </row>
    <row r="43" spans="1:15" s="162" customFormat="1" ht="12.95" customHeight="1">
      <c r="A43" s="6"/>
      <c r="B43" s="6"/>
      <c r="C43" s="12"/>
      <c r="D43" s="12"/>
      <c r="E43" s="12"/>
      <c r="F43" s="6"/>
      <c r="G43" s="6"/>
      <c r="H43" s="6"/>
      <c r="I43" s="6"/>
      <c r="J43" s="6"/>
      <c r="K43" s="6"/>
      <c r="L43" s="6"/>
      <c r="M43" s="6"/>
      <c r="N43" s="6"/>
      <c r="O43" s="6"/>
    </row>
    <row r="44" spans="1:15" s="162" customFormat="1" ht="12.95" customHeight="1">
      <c r="A44" s="6"/>
      <c r="B44" s="6"/>
      <c r="C44" s="12"/>
      <c r="D44" s="12"/>
      <c r="E44" s="12"/>
      <c r="F44" s="6"/>
      <c r="G44" s="6"/>
      <c r="H44" s="6"/>
      <c r="I44" s="6"/>
      <c r="J44" s="6"/>
      <c r="K44" s="6"/>
      <c r="L44" s="6"/>
      <c r="M44" s="6"/>
      <c r="N44" s="6"/>
      <c r="O44" s="6"/>
    </row>
    <row r="45" spans="1:15" s="162" customFormat="1" ht="12.95" customHeight="1">
      <c r="A45" s="6"/>
      <c r="B45" s="6"/>
      <c r="C45" s="12"/>
      <c r="D45" s="12"/>
      <c r="E45" s="12"/>
      <c r="F45" s="6"/>
      <c r="G45" s="6"/>
      <c r="H45" s="6"/>
      <c r="I45" s="6"/>
      <c r="J45" s="6"/>
      <c r="K45" s="6"/>
      <c r="L45" s="6"/>
      <c r="M45" s="6"/>
      <c r="N45" s="6"/>
      <c r="O45" s="6"/>
    </row>
    <row r="46" spans="1:15" s="162" customFormat="1" ht="12.95" customHeight="1">
      <c r="A46" s="6"/>
      <c r="B46" s="6"/>
      <c r="C46" s="12"/>
      <c r="D46" s="12"/>
      <c r="E46" s="12"/>
      <c r="F46" s="6"/>
      <c r="G46" s="6"/>
      <c r="H46" s="6"/>
      <c r="I46" s="6"/>
      <c r="J46" s="6"/>
      <c r="K46" s="6"/>
      <c r="L46" s="6"/>
      <c r="M46" s="6"/>
      <c r="N46" s="6"/>
      <c r="O46" s="6"/>
    </row>
    <row r="47" spans="1:15" s="162" customFormat="1" ht="12.95" customHeight="1">
      <c r="A47" s="6"/>
      <c r="B47" s="6"/>
      <c r="C47" s="12"/>
      <c r="D47" s="12"/>
      <c r="E47" s="12"/>
      <c r="F47" s="6"/>
      <c r="G47" s="6"/>
      <c r="H47" s="6"/>
      <c r="I47" s="6"/>
      <c r="J47" s="6"/>
      <c r="K47" s="6"/>
      <c r="L47" s="6"/>
      <c r="M47" s="6"/>
      <c r="N47" s="6"/>
      <c r="O47" s="6"/>
    </row>
    <row r="48" spans="1:15" s="162" customFormat="1" ht="12.95" customHeight="1">
      <c r="A48" s="6"/>
      <c r="B48" s="6"/>
      <c r="C48" s="12"/>
      <c r="D48" s="12"/>
      <c r="E48" s="12"/>
      <c r="F48" s="6"/>
      <c r="G48" s="6"/>
      <c r="H48" s="6"/>
      <c r="I48" s="6"/>
      <c r="J48" s="6"/>
      <c r="K48" s="6"/>
      <c r="L48" s="6"/>
      <c r="M48" s="6"/>
      <c r="N48" s="6"/>
      <c r="O48" s="6"/>
    </row>
    <row r="49" spans="1:15" s="162" customFormat="1" ht="12.95" customHeight="1">
      <c r="A49" s="6"/>
      <c r="B49" s="6"/>
      <c r="C49" s="12"/>
      <c r="D49" s="12"/>
      <c r="E49" s="12"/>
      <c r="F49" s="6"/>
      <c r="G49" s="6"/>
      <c r="H49" s="6"/>
      <c r="I49" s="6"/>
      <c r="J49" s="6"/>
      <c r="K49" s="6"/>
      <c r="L49" s="6"/>
      <c r="M49" s="6"/>
      <c r="N49" s="6"/>
      <c r="O49" s="6"/>
    </row>
    <row r="50" spans="1:15" s="162" customFormat="1" ht="12.95" customHeight="1">
      <c r="A50" s="6"/>
      <c r="B50" s="6"/>
      <c r="C50" s="12"/>
      <c r="D50" s="12"/>
      <c r="E50" s="12"/>
      <c r="F50" s="6"/>
      <c r="G50" s="6"/>
      <c r="H50" s="6"/>
      <c r="I50" s="6"/>
      <c r="J50" s="6"/>
      <c r="K50" s="6"/>
      <c r="L50" s="6"/>
      <c r="M50" s="6"/>
      <c r="N50" s="6"/>
      <c r="O50" s="6"/>
    </row>
    <row r="51" spans="1:15" s="162" customFormat="1" ht="12.95" customHeight="1">
      <c r="A51" s="6"/>
      <c r="B51" s="6"/>
      <c r="C51" s="12"/>
      <c r="D51" s="12"/>
      <c r="E51" s="12"/>
      <c r="F51" s="6"/>
      <c r="G51" s="6"/>
      <c r="H51" s="6"/>
      <c r="I51" s="6"/>
      <c r="J51" s="6"/>
      <c r="K51" s="6"/>
      <c r="L51" s="6"/>
      <c r="M51" s="6"/>
      <c r="N51" s="6"/>
      <c r="O51" s="6"/>
    </row>
    <row r="52" spans="1:15" s="162" customFormat="1" ht="12.95" customHeight="1">
      <c r="A52" s="6"/>
      <c r="B52" s="6"/>
      <c r="C52" s="12"/>
      <c r="D52" s="12"/>
      <c r="E52" s="12"/>
      <c r="F52" s="6"/>
      <c r="G52" s="6"/>
      <c r="H52" s="6"/>
      <c r="I52" s="6"/>
      <c r="J52" s="6"/>
      <c r="K52" s="2"/>
      <c r="L52" s="2"/>
      <c r="M52" s="2"/>
      <c r="N52" s="2"/>
      <c r="O52" s="2"/>
    </row>
    <row r="53" spans="1:15" s="162" customFormat="1" ht="12.95" customHeight="1">
      <c r="A53" s="6"/>
      <c r="B53" s="6"/>
      <c r="C53" s="6"/>
      <c r="D53" s="6"/>
      <c r="E53" s="6"/>
      <c r="F53" s="6"/>
      <c r="G53" s="6"/>
      <c r="H53" s="6"/>
      <c r="I53" s="6"/>
      <c r="J53" s="6"/>
      <c r="K53" s="2"/>
      <c r="L53" s="2"/>
      <c r="M53" s="2"/>
      <c r="N53" s="2"/>
      <c r="O53" s="2"/>
    </row>
    <row r="54" spans="1:15" s="162" customFormat="1" ht="12.95" customHeight="1">
      <c r="A54" s="6"/>
      <c r="B54" s="6"/>
      <c r="C54" s="6"/>
      <c r="D54" s="6"/>
      <c r="E54" s="6"/>
      <c r="F54" s="6"/>
      <c r="G54" s="6"/>
      <c r="H54" s="6"/>
      <c r="I54" s="6"/>
      <c r="J54" s="6"/>
      <c r="K54" s="2"/>
      <c r="L54" s="2"/>
      <c r="M54" s="2"/>
      <c r="N54" s="2"/>
      <c r="O54" s="2"/>
    </row>
    <row r="55" spans="1:15" s="162" customFormat="1" ht="12.95" customHeight="1">
      <c r="A55" s="6"/>
      <c r="B55" s="6"/>
      <c r="C55" s="6"/>
      <c r="D55" s="6"/>
      <c r="E55" s="6"/>
      <c r="F55" s="6"/>
      <c r="G55" s="6"/>
      <c r="H55" s="6"/>
      <c r="I55" s="6"/>
      <c r="J55" s="6"/>
      <c r="K55" s="2"/>
      <c r="L55" s="2"/>
      <c r="M55" s="2"/>
      <c r="N55" s="2"/>
      <c r="O55" s="2"/>
    </row>
    <row r="56" spans="1:15" s="162" customFormat="1" ht="12.95" customHeight="1">
      <c r="A56" s="6"/>
      <c r="B56" s="6"/>
      <c r="C56" s="6"/>
      <c r="D56" s="6"/>
      <c r="E56" s="6"/>
      <c r="F56" s="6"/>
      <c r="G56" s="6"/>
      <c r="H56" s="6"/>
      <c r="I56" s="6"/>
      <c r="J56" s="6"/>
      <c r="K56" s="2"/>
      <c r="L56" s="2"/>
      <c r="M56" s="2"/>
      <c r="N56" s="2"/>
      <c r="O56" s="2"/>
    </row>
    <row r="57" spans="1:15" s="162" customFormat="1" ht="12.95" customHeight="1">
      <c r="A57" s="6"/>
      <c r="B57" s="6"/>
      <c r="C57" s="6"/>
      <c r="D57" s="6"/>
      <c r="E57" s="6"/>
      <c r="F57" s="6"/>
      <c r="G57" s="6"/>
      <c r="H57" s="6"/>
      <c r="I57" s="6"/>
      <c r="J57" s="6"/>
      <c r="K57" s="2"/>
      <c r="L57" s="2"/>
      <c r="M57" s="2"/>
      <c r="N57" s="2"/>
      <c r="O57" s="2"/>
    </row>
    <row r="58" spans="1:15" s="162" customFormat="1" ht="12.95" customHeight="1">
      <c r="A58" s="6"/>
      <c r="B58" s="6"/>
      <c r="C58" s="6"/>
      <c r="D58" s="6"/>
      <c r="E58" s="6"/>
      <c r="F58" s="6"/>
      <c r="G58" s="6"/>
      <c r="H58" s="6"/>
      <c r="I58" s="6"/>
      <c r="J58" s="6"/>
      <c r="K58" s="2"/>
      <c r="L58" s="2"/>
      <c r="M58" s="2"/>
      <c r="N58" s="2"/>
      <c r="O58" s="2"/>
    </row>
    <row r="59" spans="1:15" s="162" customFormat="1" ht="13.5" customHeight="1">
      <c r="A59" s="12"/>
      <c r="B59" s="6"/>
      <c r="C59" s="12"/>
      <c r="D59" s="6"/>
      <c r="E59" s="12"/>
      <c r="F59" s="6"/>
      <c r="G59" s="12"/>
      <c r="H59" s="6"/>
      <c r="I59" s="12"/>
      <c r="J59" s="6"/>
      <c r="K59" s="12"/>
      <c r="L59" s="6"/>
      <c r="M59" s="2"/>
      <c r="N59" s="2"/>
      <c r="O59" s="2"/>
    </row>
    <row r="60" spans="1:15" s="162" customFormat="1" ht="11.25" customHeight="1">
      <c r="A60" s="12"/>
      <c r="B60" s="6"/>
      <c r="C60" s="12"/>
      <c r="D60" s="6"/>
      <c r="E60" s="12"/>
      <c r="F60" s="6"/>
      <c r="G60" s="12"/>
      <c r="H60" s="6"/>
      <c r="I60" s="12"/>
      <c r="J60" s="6"/>
      <c r="K60" s="12"/>
      <c r="L60" s="6"/>
      <c r="M60" s="2"/>
      <c r="N60" s="2"/>
      <c r="O60" s="2"/>
    </row>
    <row r="61" spans="1:15" s="162" customFormat="1" ht="11.25" customHeight="1">
      <c r="A61" s="12"/>
      <c r="B61" s="6"/>
      <c r="C61" s="12"/>
      <c r="D61" s="6"/>
      <c r="E61" s="12"/>
      <c r="F61" s="6"/>
      <c r="G61" s="12"/>
      <c r="H61" s="6"/>
      <c r="I61" s="12"/>
      <c r="J61" s="6"/>
      <c r="K61" s="12"/>
      <c r="L61" s="6"/>
      <c r="M61" s="2"/>
      <c r="N61" s="2"/>
      <c r="O61" s="2"/>
    </row>
    <row r="62" spans="1:15" s="162" customFormat="1" ht="11.25" customHeight="1">
      <c r="A62" s="12"/>
      <c r="B62" s="6"/>
      <c r="C62" s="12"/>
      <c r="D62" s="6"/>
      <c r="E62" s="12"/>
      <c r="F62" s="6"/>
      <c r="G62" s="12"/>
      <c r="H62" s="6"/>
      <c r="I62" s="12"/>
      <c r="J62" s="6"/>
      <c r="K62" s="12"/>
      <c r="L62" s="6"/>
      <c r="M62" s="2"/>
      <c r="N62" s="2"/>
      <c r="O62" s="2"/>
    </row>
    <row r="63" spans="1:15" s="162" customFormat="1" ht="11.25" customHeight="1" thickBot="1">
      <c r="A63" s="12"/>
      <c r="B63" s="6"/>
      <c r="C63" s="12"/>
      <c r="D63" s="6"/>
      <c r="E63" s="12"/>
      <c r="F63" s="6"/>
      <c r="G63" s="12"/>
      <c r="H63" s="6"/>
      <c r="I63" s="12"/>
      <c r="J63" s="6"/>
      <c r="K63" s="12"/>
      <c r="L63" s="6"/>
      <c r="M63" s="2"/>
      <c r="N63" s="2"/>
      <c r="O63" s="2"/>
    </row>
    <row r="64" spans="1:15" ht="15.75" customHeight="1">
      <c r="A64" s="33" t="s">
        <v>0</v>
      </c>
      <c r="B64" s="32"/>
      <c r="C64" s="32"/>
      <c r="D64" s="32"/>
      <c r="E64" s="32"/>
      <c r="F64" s="32"/>
      <c r="G64" s="32"/>
      <c r="H64" s="32"/>
      <c r="I64" s="32"/>
      <c r="J64" s="34"/>
      <c r="K64" s="275" t="s">
        <v>56</v>
      </c>
      <c r="L64" s="275"/>
      <c r="M64" s="275"/>
      <c r="N64" s="275"/>
      <c r="O64" s="35" t="s">
        <v>56</v>
      </c>
    </row>
  </sheetData>
  <mergeCells count="1">
    <mergeCell ref="K64:N64"/>
  </mergeCells>
  <printOptions horizontalCentered="1"/>
  <pageMargins left="0.25" right="0.25" top="0.25"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sheetPr>
    <tabColor rgb="FFF5821F"/>
  </sheetPr>
  <dimension ref="A1:P61"/>
  <sheetViews>
    <sheetView showGridLines="0" zoomScale="115" zoomScaleNormal="115" workbookViewId="0">
      <selection activeCell="R63" sqref="R63"/>
    </sheetView>
  </sheetViews>
  <sheetFormatPr defaultRowHeight="15"/>
  <cols>
    <col min="1" max="1" width="1" style="176" customWidth="1"/>
    <col min="2" max="2" width="6.140625" style="176" customWidth="1"/>
    <col min="3" max="3" width="6.5703125" style="176" customWidth="1"/>
    <col min="4" max="4" width="8" style="176" customWidth="1"/>
    <col min="5" max="5" width="8.85546875" style="176" customWidth="1"/>
    <col min="6" max="6" width="7" style="176" customWidth="1"/>
    <col min="7" max="7" width="7.140625" style="176" customWidth="1"/>
    <col min="8" max="8" width="9" style="176" bestFit="1" customWidth="1"/>
    <col min="9" max="9" width="6" style="176" customWidth="1"/>
    <col min="10" max="10" width="7.7109375" style="176" bestFit="1" customWidth="1"/>
    <col min="11" max="11" width="8.7109375" style="176" customWidth="1"/>
    <col min="12" max="12" width="7.7109375" style="176" customWidth="1"/>
    <col min="13" max="13" width="5.42578125" style="176" customWidth="1"/>
    <col min="14" max="14" width="9" style="176" customWidth="1"/>
    <col min="15" max="15" width="1" style="176" hidden="1" customWidth="1"/>
    <col min="16" max="16" width="10.140625" style="176" bestFit="1" customWidth="1"/>
    <col min="17" max="16384" width="9.140625" style="176"/>
  </cols>
  <sheetData>
    <row r="1" spans="1:16" s="162" customFormat="1" ht="12.95" customHeight="1">
      <c r="A1" s="2"/>
      <c r="B1" s="2"/>
      <c r="C1" s="2"/>
      <c r="D1" s="2"/>
      <c r="E1" s="2"/>
      <c r="F1" s="2"/>
      <c r="G1" s="2"/>
      <c r="H1" s="2"/>
      <c r="I1" s="2"/>
      <c r="J1" s="13"/>
      <c r="K1" s="13"/>
      <c r="L1" s="13"/>
      <c r="M1" s="13"/>
      <c r="N1" s="13"/>
      <c r="O1" s="13"/>
      <c r="P1" s="163"/>
    </row>
    <row r="2" spans="1:16" s="162" customFormat="1" ht="12.95" customHeight="1">
      <c r="A2" s="2"/>
      <c r="B2" s="2"/>
      <c r="C2" s="2"/>
      <c r="D2" s="2"/>
      <c r="E2" s="2"/>
      <c r="F2" s="2"/>
      <c r="G2" s="2"/>
      <c r="H2" s="2"/>
      <c r="I2" s="2"/>
      <c r="J2" s="2"/>
      <c r="K2" s="2"/>
      <c r="L2" s="2"/>
      <c r="M2" s="2"/>
      <c r="N2" s="2"/>
      <c r="O2" s="2"/>
    </row>
    <row r="3" spans="1:16" s="162" customFormat="1" ht="12.95" customHeight="1">
      <c r="A3" s="2"/>
      <c r="B3" s="2"/>
      <c r="C3" s="2"/>
      <c r="D3" s="2"/>
      <c r="E3" s="2"/>
      <c r="F3" s="2"/>
      <c r="G3" s="2"/>
      <c r="H3" s="2"/>
      <c r="I3" s="2"/>
      <c r="J3" s="2"/>
      <c r="K3" s="2"/>
      <c r="L3" s="2"/>
      <c r="M3" s="2"/>
      <c r="N3" s="2"/>
      <c r="O3" s="2"/>
    </row>
    <row r="4" spans="1:16" s="162" customFormat="1" ht="12.95" customHeight="1">
      <c r="A4" s="2"/>
      <c r="B4" s="2"/>
      <c r="C4" s="2"/>
      <c r="D4" s="2"/>
      <c r="E4" s="2"/>
      <c r="F4" s="2"/>
      <c r="G4" s="2"/>
      <c r="H4" s="2"/>
      <c r="I4" s="2"/>
      <c r="J4" s="2"/>
      <c r="K4" s="2"/>
      <c r="L4" s="2"/>
      <c r="M4" s="2"/>
      <c r="N4" s="2"/>
      <c r="O4" s="2"/>
    </row>
    <row r="5" spans="1:16" s="162" customFormat="1" ht="15.75">
      <c r="A5" s="2"/>
      <c r="B5" s="2"/>
      <c r="C5" s="2"/>
      <c r="D5" s="2"/>
      <c r="E5" s="2"/>
      <c r="F5" s="2"/>
      <c r="G5" s="2"/>
      <c r="H5" s="2"/>
      <c r="I5" s="2"/>
      <c r="J5" s="2"/>
      <c r="K5" s="2"/>
      <c r="L5" s="2"/>
      <c r="M5" s="74"/>
      <c r="N5" s="78" t="s">
        <v>1686</v>
      </c>
      <c r="O5" s="78"/>
    </row>
    <row r="6" spans="1:16" s="162" customFormat="1" ht="12.95" customHeight="1">
      <c r="A6" s="6"/>
      <c r="B6" s="6"/>
      <c r="C6" s="6"/>
      <c r="D6" s="6"/>
      <c r="E6" s="6"/>
      <c r="F6" s="6"/>
      <c r="G6" s="6"/>
      <c r="H6" s="6"/>
      <c r="I6" s="6"/>
      <c r="J6" s="6"/>
      <c r="K6" s="2"/>
      <c r="L6" s="2"/>
      <c r="M6" s="2"/>
      <c r="N6" s="2"/>
      <c r="O6" s="2"/>
    </row>
    <row r="7" spans="1:16" s="162" customFormat="1" ht="24.75" customHeight="1">
      <c r="A7" s="6"/>
      <c r="B7" s="6"/>
      <c r="C7" s="6"/>
      <c r="D7" s="6"/>
      <c r="E7" s="6"/>
      <c r="F7" s="6"/>
      <c r="G7" s="6"/>
      <c r="H7" s="6"/>
      <c r="I7" s="6"/>
      <c r="J7" s="6"/>
      <c r="K7" s="6"/>
      <c r="L7" s="6"/>
      <c r="M7" s="6"/>
      <c r="N7" s="6"/>
      <c r="O7" s="6"/>
    </row>
    <row r="8" spans="1:16" s="162" customFormat="1" ht="12.95" customHeight="1">
      <c r="A8" s="6"/>
      <c r="B8" s="6"/>
      <c r="C8" s="6"/>
      <c r="D8" s="6"/>
      <c r="E8" s="6"/>
      <c r="F8" s="6"/>
      <c r="G8" s="6"/>
      <c r="H8" s="6"/>
      <c r="I8" s="6"/>
      <c r="J8" s="6"/>
      <c r="K8" s="6"/>
      <c r="L8" s="6"/>
      <c r="M8" s="6"/>
      <c r="N8" s="6"/>
      <c r="O8" s="6"/>
    </row>
    <row r="9" spans="1:16" s="162" customFormat="1" ht="12.95" customHeight="1">
      <c r="A9" s="6"/>
      <c r="B9" s="6"/>
      <c r="C9" s="6"/>
      <c r="D9" s="6"/>
      <c r="E9" s="6"/>
      <c r="F9" s="6"/>
      <c r="G9" s="6"/>
      <c r="H9" s="6"/>
      <c r="I9" s="6"/>
      <c r="J9" s="6"/>
      <c r="K9" s="6"/>
      <c r="L9" s="6"/>
      <c r="M9" s="6"/>
      <c r="N9" s="6"/>
      <c r="O9" s="6"/>
    </row>
    <row r="10" spans="1:16" s="162" customFormat="1" ht="12.95" customHeight="1">
      <c r="A10" s="6"/>
      <c r="B10" s="6"/>
      <c r="C10" s="6"/>
      <c r="D10" s="6"/>
      <c r="E10" s="6"/>
      <c r="F10" s="6"/>
      <c r="G10" s="6"/>
      <c r="H10" s="6"/>
      <c r="I10" s="6"/>
      <c r="J10" s="6"/>
      <c r="K10" s="6"/>
      <c r="L10" s="6"/>
      <c r="M10" s="6"/>
      <c r="N10" s="6"/>
      <c r="O10" s="6"/>
    </row>
    <row r="11" spans="1:16" s="162" customFormat="1" ht="12.95" customHeight="1">
      <c r="A11" s="6"/>
      <c r="B11" s="6"/>
      <c r="C11" s="6"/>
      <c r="D11" s="6"/>
      <c r="E11" s="6"/>
      <c r="F11" s="6"/>
      <c r="G11" s="6"/>
      <c r="H11" s="6"/>
      <c r="I11" s="6"/>
      <c r="J11" s="6"/>
      <c r="K11" s="6"/>
      <c r="L11" s="6"/>
      <c r="M11" s="6"/>
      <c r="N11" s="6"/>
      <c r="O11" s="6"/>
    </row>
    <row r="12" spans="1:16" s="162" customFormat="1" ht="12.95" customHeight="1">
      <c r="A12" s="6"/>
      <c r="B12" s="6"/>
      <c r="C12" s="6"/>
      <c r="D12" s="6"/>
      <c r="E12" s="6"/>
      <c r="F12" s="6"/>
      <c r="G12" s="6"/>
      <c r="H12" s="6"/>
      <c r="I12" s="6"/>
      <c r="J12" s="6"/>
      <c r="K12" s="6"/>
      <c r="L12" s="6"/>
      <c r="M12" s="6"/>
      <c r="N12" s="6"/>
      <c r="O12" s="6"/>
    </row>
    <row r="13" spans="1:16" s="162" customFormat="1" ht="12.95" customHeight="1">
      <c r="A13" s="6"/>
      <c r="B13" s="6"/>
      <c r="C13" s="6"/>
      <c r="D13" s="6"/>
      <c r="E13" s="6"/>
      <c r="F13" s="6"/>
      <c r="G13" s="6"/>
      <c r="H13" s="6"/>
      <c r="I13" s="6"/>
      <c r="J13" s="6"/>
      <c r="K13" s="6"/>
      <c r="L13" s="6"/>
      <c r="M13" s="6"/>
      <c r="N13" s="6"/>
      <c r="O13" s="6"/>
    </row>
    <row r="14" spans="1:16" s="162" customFormat="1" ht="12.95" customHeight="1">
      <c r="A14" s="6"/>
      <c r="B14" s="6"/>
      <c r="C14" s="6"/>
      <c r="D14" s="6"/>
      <c r="E14" s="6"/>
      <c r="F14" s="6"/>
      <c r="G14" s="6"/>
      <c r="H14" s="6"/>
      <c r="I14" s="6"/>
      <c r="J14" s="6"/>
      <c r="K14" s="6"/>
      <c r="L14" s="6"/>
      <c r="M14" s="6"/>
      <c r="N14" s="6"/>
      <c r="O14" s="6"/>
    </row>
    <row r="15" spans="1:16" s="162" customFormat="1" ht="12.95" customHeight="1">
      <c r="A15" s="6"/>
      <c r="B15" s="6"/>
      <c r="C15" s="6"/>
      <c r="D15" s="6"/>
      <c r="E15" s="6"/>
      <c r="F15" s="6"/>
      <c r="G15" s="6"/>
      <c r="H15" s="6"/>
      <c r="I15" s="6"/>
      <c r="J15" s="6"/>
      <c r="K15" s="6"/>
      <c r="L15" s="6"/>
      <c r="M15" s="6"/>
      <c r="N15" s="6"/>
      <c r="O15" s="6"/>
    </row>
    <row r="16" spans="1:16" s="162" customFormat="1" ht="15" customHeight="1">
      <c r="A16" s="6"/>
      <c r="B16" s="276" t="s">
        <v>1703</v>
      </c>
      <c r="C16" s="277"/>
      <c r="D16" s="277"/>
      <c r="E16" s="277"/>
      <c r="F16" s="277"/>
      <c r="G16" s="277"/>
      <c r="H16" s="277"/>
      <c r="I16" s="277"/>
      <c r="J16" s="277"/>
      <c r="K16" s="277"/>
      <c r="L16" s="277"/>
      <c r="M16" s="277"/>
      <c r="N16" s="277"/>
      <c r="O16" s="6"/>
    </row>
    <row r="17" spans="1:15" s="162" customFormat="1" ht="5.25" customHeight="1">
      <c r="A17" s="6"/>
      <c r="B17" s="240"/>
      <c r="C17" s="240"/>
      <c r="D17" s="240"/>
      <c r="E17" s="240"/>
      <c r="F17" s="240"/>
      <c r="G17" s="240"/>
      <c r="H17" s="240"/>
      <c r="I17" s="240"/>
      <c r="J17" s="240"/>
      <c r="K17" s="240"/>
      <c r="L17" s="240"/>
      <c r="M17" s="240"/>
      <c r="N17" s="240"/>
      <c r="O17" s="6"/>
    </row>
    <row r="18" spans="1:15" s="162" customFormat="1" ht="24.75" customHeight="1">
      <c r="A18" s="6"/>
      <c r="B18" s="242" t="s">
        <v>39</v>
      </c>
      <c r="C18" s="242" t="s">
        <v>1704</v>
      </c>
      <c r="D18" s="243" t="s">
        <v>1705</v>
      </c>
      <c r="E18" s="243" t="s">
        <v>1706</v>
      </c>
      <c r="F18" s="243" t="s">
        <v>50</v>
      </c>
      <c r="G18" s="243" t="s">
        <v>1707</v>
      </c>
      <c r="H18" s="243" t="s">
        <v>163</v>
      </c>
      <c r="I18" s="243" t="s">
        <v>1708</v>
      </c>
      <c r="J18" s="243" t="s">
        <v>10</v>
      </c>
      <c r="K18" s="243" t="s">
        <v>1709</v>
      </c>
      <c r="L18" s="243" t="s">
        <v>141</v>
      </c>
      <c r="M18" s="243" t="s">
        <v>52</v>
      </c>
      <c r="N18" s="243" t="s">
        <v>1710</v>
      </c>
      <c r="O18" s="6"/>
    </row>
    <row r="19" spans="1:15" s="162" customFormat="1" ht="13.5" customHeight="1">
      <c r="A19" s="6"/>
      <c r="B19" s="232" t="s">
        <v>588</v>
      </c>
      <c r="C19" s="222">
        <v>1.957380954</v>
      </c>
      <c r="D19" s="247">
        <v>96.869047699999996</v>
      </c>
      <c r="E19" s="238">
        <v>9807.5910000000003</v>
      </c>
      <c r="F19" s="248">
        <v>197.50120000000001</v>
      </c>
      <c r="G19" s="248">
        <v>14632.31</v>
      </c>
      <c r="H19" s="249">
        <v>7.0017609999999996E-3</v>
      </c>
      <c r="I19" s="250">
        <v>1.360569E-2</v>
      </c>
      <c r="J19" s="244">
        <v>22.784671688070755</v>
      </c>
      <c r="K19" s="244">
        <v>0.96970369999999995</v>
      </c>
      <c r="L19" s="244">
        <v>0.79</v>
      </c>
      <c r="M19" s="244">
        <v>0.30753859096752323</v>
      </c>
      <c r="N19" s="238">
        <v>500</v>
      </c>
      <c r="O19" s="6"/>
    </row>
    <row r="20" spans="1:15" s="162" customFormat="1" ht="13.5" customHeight="1">
      <c r="A20" s="6"/>
      <c r="B20" s="232" t="s">
        <v>399</v>
      </c>
      <c r="C20" s="222">
        <v>32.636886801999999</v>
      </c>
      <c r="D20" s="247">
        <v>89.658018894444453</v>
      </c>
      <c r="E20" s="238">
        <v>29134.09</v>
      </c>
      <c r="F20" s="248">
        <v>2448.25</v>
      </c>
      <c r="G20" s="248">
        <v>27514.53</v>
      </c>
      <c r="H20" s="249">
        <v>6.8436029999999995E-2</v>
      </c>
      <c r="I20" s="250">
        <v>9.2098879999999994E-2</v>
      </c>
      <c r="J20" s="244">
        <v>19.11569488410089</v>
      </c>
      <c r="K20" s="244">
        <v>0.3202932</v>
      </c>
      <c r="L20" s="244">
        <v>0.36</v>
      </c>
      <c r="M20" s="244">
        <v>1.7009194778177203</v>
      </c>
      <c r="N20" s="238">
        <v>2000</v>
      </c>
      <c r="O20" s="6"/>
    </row>
    <row r="21" spans="1:15" s="162" customFormat="1" ht="13.5" customHeight="1">
      <c r="A21" s="6"/>
      <c r="B21" s="232" t="s">
        <v>503</v>
      </c>
      <c r="C21" s="222">
        <v>20.890754327</v>
      </c>
      <c r="D21" s="247">
        <v>46.478987106818181</v>
      </c>
      <c r="E21" s="238">
        <v>490948.2</v>
      </c>
      <c r="F21" s="248">
        <v>1615.809</v>
      </c>
      <c r="G21" s="248">
        <v>12478.05</v>
      </c>
      <c r="H21" s="249">
        <v>5.6134070000000001E-2</v>
      </c>
      <c r="I21" s="250">
        <v>0.13504669999999999</v>
      </c>
      <c r="J21" s="244">
        <v>5.5699652619833158</v>
      </c>
      <c r="K21" s="244">
        <v>1.5061850000000001</v>
      </c>
      <c r="L21" s="244">
        <v>1.19</v>
      </c>
      <c r="M21" s="244">
        <v>0.72126654405135426</v>
      </c>
      <c r="N21" s="238">
        <v>1200</v>
      </c>
      <c r="O21" s="6"/>
    </row>
    <row r="22" spans="1:15" s="162" customFormat="1" ht="13.5" customHeight="1">
      <c r="A22" s="6"/>
      <c r="B22" s="232" t="s">
        <v>97</v>
      </c>
      <c r="C22" s="222">
        <v>0.94362098699999997</v>
      </c>
      <c r="D22" s="247">
        <v>30.454032899999998</v>
      </c>
      <c r="E22" s="238">
        <v>6819.8180000000002</v>
      </c>
      <c r="F22" s="248">
        <v>1822.3019999999999</v>
      </c>
      <c r="G22" s="248">
        <v>14678.46</v>
      </c>
      <c r="H22" s="249">
        <v>4.1935529999999999E-2</v>
      </c>
      <c r="I22" s="250">
        <v>0.1306049</v>
      </c>
      <c r="J22" s="244">
        <v>3.6217926556630022</v>
      </c>
      <c r="K22" s="244">
        <v>2.3355269999999999</v>
      </c>
      <c r="L22" s="244">
        <v>1.02</v>
      </c>
      <c r="M22" s="244">
        <v>0.44963844981012996</v>
      </c>
      <c r="N22" s="238">
        <v>1000</v>
      </c>
      <c r="O22" s="6"/>
    </row>
    <row r="23" spans="1:15" s="162" customFormat="1" ht="13.5" customHeight="1">
      <c r="A23" s="6"/>
      <c r="B23" s="232" t="s">
        <v>479</v>
      </c>
      <c r="C23" s="222">
        <v>25.271632824000001</v>
      </c>
      <c r="D23" s="247">
        <v>20.236666238655463</v>
      </c>
      <c r="E23" s="238">
        <v>105403.2</v>
      </c>
      <c r="F23" s="248">
        <v>-3516.047</v>
      </c>
      <c r="G23" s="248">
        <v>10141.780000000001</v>
      </c>
      <c r="H23" s="249">
        <v>-4.9874500000000002E-2</v>
      </c>
      <c r="I23" s="259">
        <v>-0.3178319</v>
      </c>
      <c r="J23" s="244">
        <v>-3.7826570577697054</v>
      </c>
      <c r="K23" s="244">
        <v>6.5622939999999996</v>
      </c>
      <c r="L23" s="244">
        <v>-0.11</v>
      </c>
      <c r="M23" s="244">
        <v>1.3114068733496487</v>
      </c>
      <c r="N23" s="238">
        <v>0</v>
      </c>
      <c r="O23" s="6"/>
    </row>
    <row r="24" spans="1:15" s="162" customFormat="1" ht="13.5" customHeight="1">
      <c r="A24" s="6"/>
      <c r="B24" s="232" t="s">
        <v>129</v>
      </c>
      <c r="C24" s="222">
        <v>0.53486783100000002</v>
      </c>
      <c r="D24" s="247">
        <v>18.828927700000001</v>
      </c>
      <c r="E24" s="238">
        <v>209.0909</v>
      </c>
      <c r="F24" s="248">
        <v>487.31909999999999</v>
      </c>
      <c r="G24" s="248">
        <v>11104.91</v>
      </c>
      <c r="H24" s="249">
        <v>2.7800209999999999E-2</v>
      </c>
      <c r="I24" s="250">
        <v>4.5145060000000001E-2</v>
      </c>
      <c r="J24" s="244">
        <v>14.15910026920759</v>
      </c>
      <c r="K24" s="244">
        <v>0.76696900000000001</v>
      </c>
      <c r="L24" s="244">
        <v>0.39</v>
      </c>
      <c r="M24" s="244">
        <v>0.6213467736343653</v>
      </c>
      <c r="N24" s="238">
        <v>500</v>
      </c>
      <c r="O24" s="6"/>
    </row>
    <row r="25" spans="1:15" s="162" customFormat="1" ht="13.5" customHeight="1">
      <c r="A25" s="6"/>
      <c r="B25" s="232" t="s">
        <v>564</v>
      </c>
      <c r="C25" s="222">
        <v>4.0278019519999999</v>
      </c>
      <c r="D25" s="247">
        <v>18.180009295238097</v>
      </c>
      <c r="E25" s="238">
        <v>1200.4549999999999</v>
      </c>
      <c r="F25" s="248">
        <v>177.65940000000001</v>
      </c>
      <c r="G25" s="248">
        <v>14906.8</v>
      </c>
      <c r="H25" s="249">
        <v>9.772088E-3</v>
      </c>
      <c r="I25" s="250">
        <v>1.194749E-2</v>
      </c>
      <c r="J25" s="244">
        <v>31.520989038576062</v>
      </c>
      <c r="K25" s="244">
        <v>0.24113309999999999</v>
      </c>
      <c r="L25" s="244">
        <v>0.28999999999999998</v>
      </c>
      <c r="M25" s="244">
        <v>0.37566748061287469</v>
      </c>
      <c r="N25" s="238">
        <v>0</v>
      </c>
      <c r="O25" s="6"/>
    </row>
    <row r="26" spans="1:15" s="162" customFormat="1" ht="13.5" customHeight="1">
      <c r="A26" s="6"/>
      <c r="B26" s="232" t="s">
        <v>740</v>
      </c>
      <c r="C26" s="222">
        <v>112.087879535</v>
      </c>
      <c r="D26" s="247">
        <v>17.588371398839136</v>
      </c>
      <c r="E26" s="238">
        <v>1028581</v>
      </c>
      <c r="F26" s="248">
        <v>2694.1860000000001</v>
      </c>
      <c r="G26" s="248">
        <v>16481.2</v>
      </c>
      <c r="H26" s="249">
        <v>7.9423489999999999E-2</v>
      </c>
      <c r="I26" s="250">
        <v>0.17883009999999999</v>
      </c>
      <c r="J26" s="244">
        <v>2.7466552049487301</v>
      </c>
      <c r="K26" s="244">
        <v>1.0609010000000001</v>
      </c>
      <c r="L26" s="244">
        <v>1.86</v>
      </c>
      <c r="M26" s="244">
        <v>0.44899643229861902</v>
      </c>
      <c r="N26" s="238">
        <v>0</v>
      </c>
      <c r="O26" s="6"/>
    </row>
    <row r="27" spans="1:15" s="162" customFormat="1" ht="13.5" customHeight="1">
      <c r="A27" s="6"/>
      <c r="B27" s="232" t="s">
        <v>530</v>
      </c>
      <c r="C27" s="222">
        <v>3.258081335</v>
      </c>
      <c r="D27" s="247">
        <v>16.147796499999998</v>
      </c>
      <c r="E27" s="238">
        <v>562292.80000000005</v>
      </c>
      <c r="F27" s="248">
        <v>64.998009999999994</v>
      </c>
      <c r="G27" s="248">
        <v>9943.6880000000001</v>
      </c>
      <c r="H27" s="249">
        <v>3.6303799999999999E-3</v>
      </c>
      <c r="I27" s="250">
        <v>6.5549429999999997E-3</v>
      </c>
      <c r="J27" s="244">
        <v>103.0800789131852</v>
      </c>
      <c r="K27" s="244">
        <v>0.85606110000000002</v>
      </c>
      <c r="L27" s="244">
        <v>1.86</v>
      </c>
      <c r="M27" s="244">
        <v>0.67379427029488459</v>
      </c>
      <c r="N27" s="238">
        <v>0</v>
      </c>
      <c r="O27" s="6"/>
    </row>
    <row r="28" spans="1:15" s="162" customFormat="1" ht="13.5" customHeight="1">
      <c r="A28" s="6"/>
      <c r="B28" s="232" t="s">
        <v>499</v>
      </c>
      <c r="C28" s="222">
        <v>1.364080516</v>
      </c>
      <c r="D28" s="247">
        <v>16.051006449999999</v>
      </c>
      <c r="E28" s="238">
        <v>8154.5450000000001</v>
      </c>
      <c r="F28" s="248">
        <v>443.99059999999997</v>
      </c>
      <c r="G28" s="248">
        <v>8499.4809999999998</v>
      </c>
      <c r="H28" s="249">
        <v>3.5919689999999997E-2</v>
      </c>
      <c r="I28" s="250">
        <v>5.3049180000000001E-2</v>
      </c>
      <c r="J28" s="244">
        <v>6.9821298018471563</v>
      </c>
      <c r="K28" s="244">
        <v>0.42740099999999998</v>
      </c>
      <c r="L28" s="244">
        <v>0.78</v>
      </c>
      <c r="M28" s="244">
        <v>0.36472815222482408</v>
      </c>
      <c r="N28" s="238">
        <v>0</v>
      </c>
      <c r="O28" s="6"/>
    </row>
    <row r="29" spans="1:15" s="162" customFormat="1" ht="6.75" customHeight="1">
      <c r="A29" s="6"/>
      <c r="B29" s="217"/>
      <c r="C29" s="217"/>
      <c r="D29" s="217"/>
      <c r="E29" s="217"/>
      <c r="F29" s="217"/>
      <c r="G29" s="217"/>
      <c r="H29" s="217"/>
      <c r="I29" s="217"/>
      <c r="J29" s="217"/>
      <c r="K29" s="217"/>
      <c r="L29" s="217"/>
      <c r="M29" s="217"/>
      <c r="N29" s="239"/>
      <c r="O29" s="239">
        <v>-0.42103877150113134</v>
      </c>
    </row>
    <row r="30" spans="1:15" s="162" customFormat="1" ht="13.5" customHeight="1">
      <c r="A30" s="6"/>
      <c r="B30" s="276" t="s">
        <v>1711</v>
      </c>
      <c r="C30" s="277"/>
      <c r="D30" s="277"/>
      <c r="E30" s="277"/>
      <c r="F30" s="277"/>
      <c r="G30" s="277"/>
      <c r="H30" s="277"/>
      <c r="I30" s="277"/>
      <c r="J30" s="277"/>
      <c r="K30" s="277"/>
      <c r="L30" s="277"/>
      <c r="M30" s="277"/>
      <c r="N30" s="277"/>
      <c r="O30" s="6"/>
    </row>
    <row r="31" spans="1:15" s="162" customFormat="1" ht="5.25" customHeight="1">
      <c r="A31" s="6"/>
      <c r="B31" s="240"/>
      <c r="C31" s="240"/>
      <c r="D31" s="240"/>
      <c r="E31" s="240"/>
      <c r="F31" s="240"/>
      <c r="G31" s="240"/>
      <c r="H31" s="240"/>
      <c r="I31" s="240"/>
      <c r="J31" s="240"/>
      <c r="K31" s="240"/>
      <c r="L31" s="240"/>
      <c r="M31" s="240"/>
      <c r="N31" s="240"/>
      <c r="O31" s="6"/>
    </row>
    <row r="32" spans="1:15" s="162" customFormat="1" ht="25.5" customHeight="1">
      <c r="A32" s="6"/>
      <c r="B32" s="242" t="s">
        <v>39</v>
      </c>
      <c r="C32" s="242" t="s">
        <v>1704</v>
      </c>
      <c r="D32" s="243" t="s">
        <v>1705</v>
      </c>
      <c r="E32" s="243" t="s">
        <v>1706</v>
      </c>
      <c r="F32" s="243" t="s">
        <v>50</v>
      </c>
      <c r="G32" s="243" t="s">
        <v>1707</v>
      </c>
      <c r="H32" s="243" t="s">
        <v>163</v>
      </c>
      <c r="I32" s="243" t="s">
        <v>1708</v>
      </c>
      <c r="J32" s="243" t="s">
        <v>10</v>
      </c>
      <c r="K32" s="243" t="s">
        <v>1712</v>
      </c>
      <c r="L32" s="243" t="s">
        <v>141</v>
      </c>
      <c r="M32" s="243" t="s">
        <v>52</v>
      </c>
      <c r="N32" s="243" t="s">
        <v>1710</v>
      </c>
      <c r="O32" s="6"/>
    </row>
    <row r="33" spans="1:15" s="162" customFormat="1" ht="13.5" customHeight="1">
      <c r="A33" s="6"/>
      <c r="B33" s="232" t="s">
        <v>521</v>
      </c>
      <c r="C33" s="251">
        <v>944.69873041100004</v>
      </c>
      <c r="D33" s="252">
        <v>6.1179832008062087</v>
      </c>
      <c r="E33" s="245">
        <v>1538617</v>
      </c>
      <c r="F33" s="245">
        <v>4489.1080000000002</v>
      </c>
      <c r="G33" s="245">
        <v>15628.58</v>
      </c>
      <c r="H33" s="253">
        <v>0.1196533</v>
      </c>
      <c r="I33" s="253">
        <v>0.349663</v>
      </c>
      <c r="J33" s="241">
        <v>4.9898554456698303</v>
      </c>
      <c r="K33" s="254">
        <v>2.8166330662224213</v>
      </c>
      <c r="L33" s="241">
        <v>1.54</v>
      </c>
      <c r="M33" s="241">
        <v>1.4332716088089896</v>
      </c>
      <c r="N33" s="231">
        <v>800</v>
      </c>
      <c r="O33" s="6"/>
    </row>
    <row r="34" spans="1:15" s="162" customFormat="1" ht="13.5" customHeight="1">
      <c r="A34" s="6"/>
      <c r="B34" s="232" t="s">
        <v>530</v>
      </c>
      <c r="C34" s="255">
        <v>3.258081335</v>
      </c>
      <c r="D34" s="252">
        <v>16.147796499999998</v>
      </c>
      <c r="E34" s="231">
        <v>562292.80000000005</v>
      </c>
      <c r="F34" s="256">
        <v>64.998009999999994</v>
      </c>
      <c r="G34" s="256">
        <v>9943.6880000000001</v>
      </c>
      <c r="H34" s="253">
        <v>3.6303799999999999E-3</v>
      </c>
      <c r="I34" s="253">
        <v>6.5549429999999997E-3</v>
      </c>
      <c r="J34" s="241">
        <v>103.0800789131852</v>
      </c>
      <c r="K34" s="254">
        <v>1.6209359875621892</v>
      </c>
      <c r="L34" s="241">
        <v>1.86</v>
      </c>
      <c r="M34" s="241">
        <v>0.67379427029488459</v>
      </c>
      <c r="N34" s="231">
        <v>0</v>
      </c>
      <c r="O34" s="6"/>
    </row>
    <row r="35" spans="1:15" s="162" customFormat="1" ht="13.5" customHeight="1">
      <c r="A35" s="6"/>
      <c r="B35" s="232" t="s">
        <v>546</v>
      </c>
      <c r="C35" s="255">
        <v>52.927982120000003</v>
      </c>
      <c r="D35" s="252">
        <v>0.28966818031189095</v>
      </c>
      <c r="E35" s="231">
        <v>1947128</v>
      </c>
      <c r="F35" s="256">
        <v>461.35969999999998</v>
      </c>
      <c r="G35" s="256">
        <v>11343.76</v>
      </c>
      <c r="H35" s="253">
        <v>1.318427E-2</v>
      </c>
      <c r="I35" s="253">
        <v>4.1879340000000001E-2</v>
      </c>
      <c r="J35" s="241">
        <v>11.054281507465868</v>
      </c>
      <c r="K35" s="254">
        <v>1.3571277466666667</v>
      </c>
      <c r="L35" s="241">
        <v>1.29</v>
      </c>
      <c r="M35" s="241">
        <v>0.44958638052991245</v>
      </c>
      <c r="N35" s="231">
        <v>0</v>
      </c>
      <c r="O35" s="6"/>
    </row>
    <row r="36" spans="1:15" s="162" customFormat="1" ht="13.5" customHeight="1">
      <c r="A36" s="6"/>
      <c r="B36" s="232" t="s">
        <v>470</v>
      </c>
      <c r="C36" s="255">
        <v>11.403573965</v>
      </c>
      <c r="D36" s="252">
        <v>1.9090749910714286</v>
      </c>
      <c r="E36" s="231">
        <v>3900</v>
      </c>
      <c r="F36" s="256">
        <v>2780.3139999999999</v>
      </c>
      <c r="G36" s="256">
        <v>17393.73</v>
      </c>
      <c r="H36" s="253">
        <v>0.101117</v>
      </c>
      <c r="I36" s="253">
        <v>0.16414860000000001</v>
      </c>
      <c r="J36" s="241">
        <v>5.7547456869979436</v>
      </c>
      <c r="K36" s="254">
        <v>1.1007310777027026</v>
      </c>
      <c r="L36" s="241">
        <v>0.76</v>
      </c>
      <c r="M36" s="241">
        <v>0.91987170089451775</v>
      </c>
      <c r="N36" s="231">
        <v>500</v>
      </c>
      <c r="O36" s="6"/>
    </row>
    <row r="37" spans="1:15" s="162" customFormat="1" ht="13.5" customHeight="1">
      <c r="A37" s="6"/>
      <c r="B37" s="232" t="s">
        <v>213</v>
      </c>
      <c r="C37" s="255">
        <v>2.4134818610000002</v>
      </c>
      <c r="D37" s="252">
        <v>-0.91380421924999999</v>
      </c>
      <c r="E37" s="231">
        <v>86275.45</v>
      </c>
      <c r="F37" s="256">
        <v>-49.507829999999998</v>
      </c>
      <c r="G37" s="256">
        <v>7860.8010000000004</v>
      </c>
      <c r="H37" s="253">
        <v>-3.316378E-3</v>
      </c>
      <c r="I37" s="253">
        <v>-6.176399E-3</v>
      </c>
      <c r="J37" s="241">
        <v>-76.755535437525737</v>
      </c>
      <c r="K37" s="254">
        <v>1.0632078682819384</v>
      </c>
      <c r="L37" s="241">
        <v>0.7</v>
      </c>
      <c r="M37" s="241">
        <v>0.48341129612618355</v>
      </c>
      <c r="N37" s="231">
        <v>0</v>
      </c>
      <c r="O37" s="6"/>
    </row>
    <row r="38" spans="1:15" s="162" customFormat="1" ht="13.5" customHeight="1">
      <c r="A38" s="6"/>
      <c r="B38" s="232" t="s">
        <v>600</v>
      </c>
      <c r="C38" s="255">
        <v>32.039612177999999</v>
      </c>
      <c r="D38" s="252">
        <v>0.18797227208008899</v>
      </c>
      <c r="E38" s="231">
        <v>2262.7269999999999</v>
      </c>
      <c r="F38" s="256">
        <v>4009.8110000000001</v>
      </c>
      <c r="G38" s="256">
        <v>14498.31</v>
      </c>
      <c r="H38" s="253">
        <v>0.1092798</v>
      </c>
      <c r="I38" s="253">
        <v>0.2782732</v>
      </c>
      <c r="J38" s="241">
        <v>4.1647848240228775</v>
      </c>
      <c r="K38" s="254">
        <v>1.0272398902853477</v>
      </c>
      <c r="L38" s="241">
        <v>0.28999999999999998</v>
      </c>
      <c r="M38" s="241">
        <v>1.1518583890122367</v>
      </c>
      <c r="N38" s="231">
        <v>1300</v>
      </c>
      <c r="O38" s="6"/>
    </row>
    <row r="39" spans="1:15" s="162" customFormat="1" ht="13.5" customHeight="1">
      <c r="A39" s="6"/>
      <c r="B39" s="232" t="s">
        <v>1625</v>
      </c>
      <c r="C39" s="255">
        <v>11.924050318999999</v>
      </c>
      <c r="D39" s="252" t="e">
        <v>#N/A</v>
      </c>
      <c r="E39" s="231">
        <v>45.454540000000001</v>
      </c>
      <c r="F39" s="256">
        <v>7243.8050000000003</v>
      </c>
      <c r="G39" s="256">
        <v>25153.64</v>
      </c>
      <c r="H39" s="253">
        <v>0.1856671</v>
      </c>
      <c r="I39" s="253">
        <v>0.29860619999999999</v>
      </c>
      <c r="J39" s="241">
        <v>3.7549326631514788</v>
      </c>
      <c r="K39" s="254">
        <v>0.99367085991666659</v>
      </c>
      <c r="L39" s="241">
        <v>0.04</v>
      </c>
      <c r="M39" s="241">
        <v>1.0813544282258949</v>
      </c>
      <c r="N39" s="231">
        <v>1500</v>
      </c>
      <c r="O39" s="6"/>
    </row>
    <row r="40" spans="1:15" s="162" customFormat="1" ht="13.5" customHeight="1">
      <c r="A40" s="6"/>
      <c r="B40" s="232" t="s">
        <v>462</v>
      </c>
      <c r="C40" s="255">
        <v>0.49804213000000003</v>
      </c>
      <c r="D40" s="252">
        <v>1.7669007222222224</v>
      </c>
      <c r="E40" s="231">
        <v>1700</v>
      </c>
      <c r="F40" s="256">
        <v>223.666</v>
      </c>
      <c r="G40" s="256">
        <v>9383.384</v>
      </c>
      <c r="H40" s="253">
        <v>1.820484E-2</v>
      </c>
      <c r="I40" s="253">
        <v>2.8260759999999999E-2</v>
      </c>
      <c r="J40" s="241">
        <v>28.166999007448606</v>
      </c>
      <c r="K40" s="254">
        <v>0.97655319607843138</v>
      </c>
      <c r="L40" s="241">
        <v>0.87</v>
      </c>
      <c r="M40" s="241">
        <v>0.67139957183890164</v>
      </c>
      <c r="N40" s="231">
        <v>0</v>
      </c>
      <c r="O40" s="6"/>
    </row>
    <row r="41" spans="1:15" s="162" customFormat="1" ht="13.5" customHeight="1">
      <c r="A41" s="6"/>
      <c r="B41" s="232" t="s">
        <v>740</v>
      </c>
      <c r="C41" s="255">
        <v>112.087879535</v>
      </c>
      <c r="D41" s="252">
        <v>17.588371398839136</v>
      </c>
      <c r="E41" s="231">
        <v>1028581</v>
      </c>
      <c r="F41" s="256">
        <v>2694.1860000000001</v>
      </c>
      <c r="G41" s="256">
        <v>16481.2</v>
      </c>
      <c r="H41" s="253">
        <v>7.9423489999999999E-2</v>
      </c>
      <c r="I41" s="253">
        <v>0.17883009999999999</v>
      </c>
      <c r="J41" s="241">
        <v>2.7466552049487301</v>
      </c>
      <c r="K41" s="254">
        <v>0.94580946363176099</v>
      </c>
      <c r="L41" s="241">
        <v>1.86</v>
      </c>
      <c r="M41" s="241">
        <v>0.44899643229861902</v>
      </c>
      <c r="N41" s="231">
        <v>0</v>
      </c>
      <c r="O41" s="6"/>
    </row>
    <row r="42" spans="1:15" s="162" customFormat="1" ht="13.5" customHeight="1">
      <c r="A42" s="6"/>
      <c r="B42" s="232" t="s">
        <v>393</v>
      </c>
      <c r="C42" s="255">
        <v>6.6228575850000002</v>
      </c>
      <c r="D42" s="252">
        <v>0.89766692979942686</v>
      </c>
      <c r="E42" s="231">
        <v>571133.6</v>
      </c>
      <c r="F42" s="256">
        <v>130.68469999999999</v>
      </c>
      <c r="G42" s="256">
        <v>25717.83</v>
      </c>
      <c r="H42" s="253">
        <v>3.2922200000000002E-3</v>
      </c>
      <c r="I42" s="253">
        <v>5.0708749999999999E-3</v>
      </c>
      <c r="J42" s="241">
        <v>58.15523928967967</v>
      </c>
      <c r="K42" s="254">
        <v>0.88304767800000006</v>
      </c>
      <c r="L42" s="241">
        <v>1.1599999999999999</v>
      </c>
      <c r="M42" s="241">
        <v>0.29551482376234695</v>
      </c>
      <c r="N42" s="231">
        <v>0</v>
      </c>
      <c r="O42" s="6"/>
    </row>
    <row r="43" spans="1:15" s="162" customFormat="1" ht="7.5" customHeight="1">
      <c r="A43" s="6"/>
      <c r="B43" s="217"/>
      <c r="C43" s="218"/>
      <c r="D43" s="219"/>
      <c r="E43" s="218"/>
      <c r="F43" s="218"/>
      <c r="G43" s="218"/>
      <c r="H43" s="221"/>
      <c r="I43" s="221"/>
      <c r="J43" s="224"/>
      <c r="K43" s="224"/>
      <c r="L43" s="224"/>
      <c r="M43" s="224"/>
      <c r="N43" s="223"/>
      <c r="O43" s="6"/>
    </row>
    <row r="44" spans="1:15" s="162" customFormat="1" ht="11.25" customHeight="1">
      <c r="A44" s="6"/>
      <c r="B44" s="276" t="s">
        <v>1719</v>
      </c>
      <c r="C44" s="277"/>
      <c r="D44" s="277"/>
      <c r="E44" s="277"/>
      <c r="F44" s="277"/>
      <c r="G44" s="277"/>
      <c r="H44" s="277"/>
      <c r="I44" s="277"/>
      <c r="J44" s="277"/>
      <c r="K44" s="277"/>
      <c r="L44" s="277"/>
      <c r="M44" s="277"/>
      <c r="N44" s="277"/>
      <c r="O44" s="6"/>
    </row>
    <row r="45" spans="1:15" s="162" customFormat="1" ht="4.5" customHeight="1">
      <c r="A45" s="6"/>
      <c r="B45" s="240"/>
      <c r="C45" s="240"/>
      <c r="D45" s="240"/>
      <c r="E45" s="240"/>
      <c r="F45" s="240"/>
      <c r="G45" s="240"/>
      <c r="H45" s="240"/>
      <c r="I45" s="240"/>
      <c r="J45" s="240"/>
      <c r="K45" s="240"/>
      <c r="L45" s="240"/>
      <c r="M45" s="240"/>
      <c r="N45" s="240"/>
      <c r="O45" s="6"/>
    </row>
    <row r="46" spans="1:15" s="162" customFormat="1" ht="24" customHeight="1">
      <c r="A46" s="6"/>
      <c r="B46" s="242" t="s">
        <v>39</v>
      </c>
      <c r="C46" s="242" t="s">
        <v>1704</v>
      </c>
      <c r="D46" s="243" t="s">
        <v>1705</v>
      </c>
      <c r="E46" s="243" t="s">
        <v>1706</v>
      </c>
      <c r="F46" s="243" t="s">
        <v>50</v>
      </c>
      <c r="G46" s="243" t="s">
        <v>1707</v>
      </c>
      <c r="H46" s="243" t="s">
        <v>163</v>
      </c>
      <c r="I46" s="243" t="s">
        <v>1708</v>
      </c>
      <c r="J46" s="243" t="s">
        <v>10</v>
      </c>
      <c r="K46" s="243" t="s">
        <v>1713</v>
      </c>
      <c r="L46" s="243" t="s">
        <v>141</v>
      </c>
      <c r="M46" s="243" t="s">
        <v>1714</v>
      </c>
      <c r="N46" s="243" t="s">
        <v>1731</v>
      </c>
      <c r="O46" s="6"/>
    </row>
    <row r="47" spans="1:15" s="162" customFormat="1" ht="13.5" customHeight="1">
      <c r="A47" s="6"/>
      <c r="B47" s="232" t="s">
        <v>192</v>
      </c>
      <c r="C47" s="257">
        <v>4.4134058600000001</v>
      </c>
      <c r="D47" s="252">
        <v>1.507616965909091</v>
      </c>
      <c r="E47" s="231">
        <v>6331.3639999999996</v>
      </c>
      <c r="F47" s="256">
        <v>1820.606</v>
      </c>
      <c r="G47" s="256">
        <v>37836.339999999997</v>
      </c>
      <c r="H47" s="250">
        <v>3.8764270000000003E-2</v>
      </c>
      <c r="I47" s="250">
        <v>5.0518750000000001E-2</v>
      </c>
      <c r="J47" s="241">
        <v>12.19374208367983</v>
      </c>
      <c r="K47" s="241">
        <v>12.77</v>
      </c>
      <c r="L47" s="241">
        <v>0.82</v>
      </c>
      <c r="M47" s="231">
        <v>0</v>
      </c>
      <c r="N47" s="258">
        <v>0.49</v>
      </c>
      <c r="O47" s="6"/>
    </row>
    <row r="48" spans="1:15" s="162" customFormat="1" ht="13.5" customHeight="1">
      <c r="A48" s="6"/>
      <c r="B48" s="232" t="s">
        <v>395</v>
      </c>
      <c r="C48" s="257">
        <v>7.0801754499999996</v>
      </c>
      <c r="D48" s="252">
        <v>0.76562978802992521</v>
      </c>
      <c r="E48" s="231">
        <v>165850.5</v>
      </c>
      <c r="F48" s="256">
        <v>4674.152</v>
      </c>
      <c r="G48" s="256">
        <v>19890.580000000002</v>
      </c>
      <c r="H48" s="250">
        <v>0.14122399999999999</v>
      </c>
      <c r="I48" s="259">
        <v>0.27655980000000002</v>
      </c>
      <c r="J48" s="241">
        <v>3.979331438087593</v>
      </c>
      <c r="K48" s="241">
        <v>7.66</v>
      </c>
      <c r="L48" s="241">
        <v>0.99</v>
      </c>
      <c r="M48" s="231">
        <v>0</v>
      </c>
      <c r="N48" s="258">
        <v>0.49</v>
      </c>
      <c r="O48" s="6"/>
    </row>
    <row r="49" spans="1:15" s="162" customFormat="1" ht="13.5" customHeight="1">
      <c r="A49" s="6"/>
      <c r="B49" s="232" t="s">
        <v>320</v>
      </c>
      <c r="C49" s="257">
        <v>474.68096532599998</v>
      </c>
      <c r="D49" s="252">
        <v>0.3935383416786542</v>
      </c>
      <c r="E49" s="231">
        <v>286977.3</v>
      </c>
      <c r="F49" s="256">
        <v>5712.7240000000002</v>
      </c>
      <c r="G49" s="256">
        <v>23841.03</v>
      </c>
      <c r="H49" s="250">
        <v>0.10852349999999999</v>
      </c>
      <c r="I49" s="259">
        <v>0.24975810000000001</v>
      </c>
      <c r="J49" s="241">
        <v>7.2469805997979249</v>
      </c>
      <c r="K49" s="241">
        <v>6.97</v>
      </c>
      <c r="L49" s="241">
        <v>1.01</v>
      </c>
      <c r="M49" s="231">
        <v>2000</v>
      </c>
      <c r="N49" s="258">
        <v>0.49</v>
      </c>
      <c r="O49" s="6"/>
    </row>
    <row r="50" spans="1:15" s="162" customFormat="1" ht="13.5" customHeight="1">
      <c r="A50" s="6"/>
      <c r="B50" s="232" t="s">
        <v>321</v>
      </c>
      <c r="C50" s="257">
        <v>0</v>
      </c>
      <c r="D50" s="252" t="s">
        <v>1720</v>
      </c>
      <c r="E50" s="231">
        <v>174759.1</v>
      </c>
      <c r="F50" s="256">
        <v>-514.53120000000001</v>
      </c>
      <c r="G50" s="256">
        <v>11230.2</v>
      </c>
      <c r="H50" s="250">
        <v>-1.531005E-2</v>
      </c>
      <c r="I50" s="250">
        <v>-4.4651059999999999E-2</v>
      </c>
      <c r="J50" s="241">
        <v>-3.30397845650565</v>
      </c>
      <c r="K50" s="241" t="e">
        <v>#N/A</v>
      </c>
      <c r="L50" s="241">
        <v>1.89</v>
      </c>
      <c r="M50" s="231">
        <v>0</v>
      </c>
      <c r="N50" s="258">
        <v>0.49</v>
      </c>
      <c r="O50" s="6"/>
    </row>
    <row r="51" spans="1:15" s="162" customFormat="1" ht="13.5" customHeight="1">
      <c r="A51" s="6"/>
      <c r="B51" s="232" t="s">
        <v>654</v>
      </c>
      <c r="C51" s="257">
        <v>-44.262961689999997</v>
      </c>
      <c r="D51" s="252">
        <v>-1.2851296690758902</v>
      </c>
      <c r="E51" s="231">
        <v>5101.8180000000002</v>
      </c>
      <c r="F51" s="256">
        <v>-522.79729999999995</v>
      </c>
      <c r="G51" s="256">
        <v>14344.23</v>
      </c>
      <c r="H51" s="250">
        <v>-1.423169E-2</v>
      </c>
      <c r="I51" s="250">
        <v>-3.5287590000000001E-2</v>
      </c>
      <c r="J51" s="241">
        <v>-6.8860340326929776</v>
      </c>
      <c r="K51" s="241">
        <v>44.37</v>
      </c>
      <c r="L51" s="241">
        <v>0.27</v>
      </c>
      <c r="M51" s="231">
        <v>0</v>
      </c>
      <c r="N51" s="258">
        <v>0.49</v>
      </c>
      <c r="O51" s="6"/>
    </row>
    <row r="52" spans="1:15" s="162" customFormat="1" ht="13.5" customHeight="1">
      <c r="A52" s="4"/>
      <c r="B52" s="232" t="s">
        <v>671</v>
      </c>
      <c r="C52" s="257">
        <v>9.7977372500000008</v>
      </c>
      <c r="D52" s="252">
        <v>1.7763658676703649</v>
      </c>
      <c r="E52" s="231">
        <v>609.77269999999999</v>
      </c>
      <c r="F52" s="256">
        <v>981.66449999999998</v>
      </c>
      <c r="G52" s="256">
        <v>11073.62</v>
      </c>
      <c r="H52" s="250">
        <v>3.8879900000000002E-2</v>
      </c>
      <c r="I52" s="250">
        <v>9.4217640000000005E-2</v>
      </c>
      <c r="J52" s="246">
        <v>6.3158034134880099</v>
      </c>
      <c r="K52" s="241">
        <v>44.37</v>
      </c>
      <c r="L52" s="241">
        <v>1.87</v>
      </c>
      <c r="M52" s="231">
        <v>0</v>
      </c>
      <c r="N52" s="258">
        <v>0.49</v>
      </c>
      <c r="O52" s="6"/>
    </row>
    <row r="53" spans="1:15" s="162" customFormat="1" ht="13.5" customHeight="1">
      <c r="A53" s="6"/>
      <c r="B53" s="232" t="s">
        <v>80</v>
      </c>
      <c r="C53" s="257">
        <v>160.062436491</v>
      </c>
      <c r="D53" s="252">
        <v>-0.13531177953108969</v>
      </c>
      <c r="E53" s="231">
        <v>1778575</v>
      </c>
      <c r="F53" s="256">
        <v>1258.518</v>
      </c>
      <c r="G53" s="256">
        <v>15169.32</v>
      </c>
      <c r="H53" s="250">
        <v>5.3505919999999998E-2</v>
      </c>
      <c r="I53" s="250">
        <v>8.5483950000000003E-2</v>
      </c>
      <c r="J53" s="241">
        <v>13.825785566833371</v>
      </c>
      <c r="K53" s="241" t="e">
        <v>#N/A</v>
      </c>
      <c r="L53" s="241">
        <v>1.2</v>
      </c>
      <c r="M53" s="231">
        <v>1000</v>
      </c>
      <c r="N53" s="258">
        <v>0.49</v>
      </c>
      <c r="O53" s="6"/>
    </row>
    <row r="54" spans="1:15" s="162" customFormat="1" ht="13.5" customHeight="1">
      <c r="A54" s="6"/>
      <c r="B54" s="232" t="s">
        <v>762</v>
      </c>
      <c r="C54" s="257">
        <v>45.272669331000003</v>
      </c>
      <c r="D54" s="252">
        <v>-0.17954568084450881</v>
      </c>
      <c r="E54" s="231">
        <v>43040</v>
      </c>
      <c r="F54" s="256">
        <v>9193.8719999999994</v>
      </c>
      <c r="G54" s="256">
        <v>32434.18</v>
      </c>
      <c r="H54" s="250">
        <v>0.2119762</v>
      </c>
      <c r="I54" s="250">
        <v>0.29461910000000002</v>
      </c>
      <c r="J54" s="241">
        <v>4.5682602498707841</v>
      </c>
      <c r="K54" s="241">
        <v>9.9700000000000006</v>
      </c>
      <c r="L54" s="241">
        <v>0.67</v>
      </c>
      <c r="M54" s="231">
        <v>0</v>
      </c>
      <c r="N54" s="258">
        <v>0.49</v>
      </c>
      <c r="O54" s="6"/>
    </row>
    <row r="55" spans="1:15" s="162" customFormat="1" ht="13.5" customHeight="1">
      <c r="A55" s="6"/>
      <c r="B55" s="232" t="s">
        <v>279</v>
      </c>
      <c r="C55" s="257">
        <v>118.71978575599999</v>
      </c>
      <c r="D55" s="252">
        <v>0.16164173929549891</v>
      </c>
      <c r="E55" s="231">
        <v>13053.64</v>
      </c>
      <c r="F55" s="256">
        <v>7753.0309999999999</v>
      </c>
      <c r="G55" s="256">
        <v>27591.74</v>
      </c>
      <c r="H55" s="250">
        <v>0.21375</v>
      </c>
      <c r="I55" s="250">
        <v>0.30466339999999997</v>
      </c>
      <c r="J55" s="241">
        <v>11.221417791312843</v>
      </c>
      <c r="K55" s="241">
        <v>7.66</v>
      </c>
      <c r="L55" s="241">
        <v>0.52</v>
      </c>
      <c r="M55" s="231">
        <v>2500</v>
      </c>
      <c r="N55" s="258">
        <v>0.49</v>
      </c>
      <c r="O55" s="6"/>
    </row>
    <row r="56" spans="1:15" s="162" customFormat="1" ht="13.5" customHeight="1">
      <c r="A56" s="6"/>
      <c r="B56" s="232" t="s">
        <v>518</v>
      </c>
      <c r="C56" s="257">
        <v>65.940053237000001</v>
      </c>
      <c r="D56" s="252">
        <v>-0.29400371266595293</v>
      </c>
      <c r="E56" s="231">
        <v>33252.269999999997</v>
      </c>
      <c r="F56" s="256">
        <v>3090.4369999999999</v>
      </c>
      <c r="G56" s="256">
        <v>18151.919999999998</v>
      </c>
      <c r="H56" s="250">
        <v>8.1044759999999993E-2</v>
      </c>
      <c r="I56" s="250">
        <v>0.1790245</v>
      </c>
      <c r="J56" s="241">
        <v>8.2512602586624482</v>
      </c>
      <c r="K56" s="241">
        <v>5.95</v>
      </c>
      <c r="L56" s="241">
        <v>0.56000000000000005</v>
      </c>
      <c r="M56" s="231">
        <v>2000</v>
      </c>
      <c r="N56" s="258">
        <v>0.49</v>
      </c>
      <c r="O56" s="6"/>
    </row>
    <row r="57" spans="1:15" s="162" customFormat="1" ht="13.5" customHeight="1">
      <c r="A57" s="6"/>
      <c r="B57" s="232"/>
      <c r="C57" s="233"/>
      <c r="D57" s="232"/>
      <c r="E57" s="233"/>
      <c r="F57" s="234"/>
      <c r="G57" s="235"/>
      <c r="H57" s="235"/>
      <c r="I57" s="233"/>
      <c r="J57" s="232"/>
      <c r="K57" s="236"/>
      <c r="L57" s="232"/>
      <c r="M57" s="237"/>
      <c r="N57" s="230"/>
      <c r="O57" s="6"/>
    </row>
    <row r="58" spans="1:15" s="162" customFormat="1" ht="12" customHeight="1">
      <c r="A58" s="6"/>
      <c r="B58" s="217"/>
      <c r="C58" s="218"/>
      <c r="D58" s="219"/>
      <c r="E58" s="218"/>
      <c r="F58" s="218"/>
      <c r="G58" s="218"/>
      <c r="H58" s="221"/>
      <c r="I58" s="221"/>
      <c r="J58" s="222"/>
      <c r="K58" s="222"/>
      <c r="L58" s="222"/>
      <c r="M58" s="222"/>
      <c r="N58" s="229"/>
      <c r="O58" s="6"/>
    </row>
    <row r="59" spans="1:15" s="162" customFormat="1" ht="11.25" customHeight="1">
      <c r="A59" s="6"/>
      <c r="B59" s="217"/>
      <c r="C59" s="218"/>
      <c r="D59" s="225"/>
      <c r="E59" s="225"/>
      <c r="F59" s="220"/>
      <c r="G59" s="218"/>
      <c r="H59" s="221"/>
      <c r="I59" s="221"/>
      <c r="J59" s="226"/>
      <c r="K59" s="227"/>
      <c r="L59" s="94"/>
      <c r="M59" s="226"/>
      <c r="N59" s="218"/>
      <c r="O59" s="6"/>
    </row>
    <row r="60" spans="1:15" s="162" customFormat="1" ht="11.25" customHeight="1" thickBot="1">
      <c r="A60" s="6"/>
      <c r="B60" s="217"/>
      <c r="C60" s="218"/>
      <c r="D60" s="225"/>
      <c r="E60" s="225"/>
      <c r="F60" s="220"/>
      <c r="G60" s="218"/>
      <c r="H60" s="221"/>
      <c r="I60" s="221"/>
      <c r="J60" s="226"/>
      <c r="K60" s="227"/>
      <c r="L60" s="94"/>
      <c r="M60" s="226"/>
      <c r="N60" s="218"/>
      <c r="O60" s="6"/>
    </row>
    <row r="61" spans="1:15" ht="15.75" customHeight="1">
      <c r="A61" s="33" t="s">
        <v>0</v>
      </c>
      <c r="B61" s="32"/>
      <c r="C61" s="32"/>
      <c r="D61" s="32"/>
      <c r="E61" s="32"/>
      <c r="F61" s="32"/>
      <c r="G61" s="32"/>
      <c r="H61" s="32"/>
      <c r="I61" s="32"/>
      <c r="J61" s="34"/>
      <c r="K61" s="34"/>
      <c r="L61" s="34"/>
      <c r="M61" s="34"/>
      <c r="N61" s="228" t="s">
        <v>56</v>
      </c>
      <c r="O61" s="35"/>
    </row>
  </sheetData>
  <mergeCells count="3">
    <mergeCell ref="B16:N16"/>
    <mergeCell ref="B30:N30"/>
    <mergeCell ref="B44:N44"/>
  </mergeCells>
  <printOptions horizontalCentered="1"/>
  <pageMargins left="0.25" right="0.25" top="0.25" bottom="0"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sheetPr>
    <tabColor rgb="FFF5821F"/>
  </sheetPr>
  <dimension ref="A1:Y162"/>
  <sheetViews>
    <sheetView showGridLines="0" workbookViewId="0">
      <selection activeCell="F5" sqref="F5"/>
    </sheetView>
  </sheetViews>
  <sheetFormatPr defaultRowHeight="15"/>
  <cols>
    <col min="1" max="1" width="1.28515625" style="176" customWidth="1"/>
    <col min="2" max="6" width="8.7109375" style="176" customWidth="1"/>
    <col min="7" max="7" width="8.140625" style="176" customWidth="1"/>
    <col min="8" max="8" width="1.85546875" style="177" customWidth="1"/>
    <col min="9" max="13" width="8.7109375" style="176" customWidth="1"/>
    <col min="14" max="14" width="8.7109375" style="186" customWidth="1"/>
    <col min="15" max="15" width="2" style="186" customWidth="1"/>
    <col min="16" max="16" width="9.140625" style="185"/>
    <col min="17" max="17" width="15.28515625" style="185" bestFit="1" customWidth="1"/>
    <col min="18" max="18" width="11.28515625" style="185" bestFit="1" customWidth="1"/>
    <col min="19" max="19" width="15.140625" style="185" bestFit="1" customWidth="1"/>
    <col min="20" max="22" width="9.140625" style="186"/>
    <col min="23" max="23" width="11.28515625" style="186" bestFit="1" customWidth="1"/>
    <col min="24" max="16384" width="9.140625" style="186"/>
  </cols>
  <sheetData>
    <row r="1" spans="1:21" s="164" customFormat="1" ht="12.95" customHeight="1">
      <c r="A1" s="2"/>
      <c r="B1" s="2"/>
      <c r="C1" s="2"/>
      <c r="D1" s="2"/>
      <c r="E1" s="2"/>
      <c r="F1" s="2"/>
      <c r="G1" s="2"/>
      <c r="H1" s="9"/>
      <c r="I1" s="2"/>
      <c r="J1" s="13"/>
      <c r="K1" s="13"/>
      <c r="L1" s="13"/>
      <c r="M1" s="13"/>
      <c r="N1" s="183"/>
      <c r="O1" s="183"/>
      <c r="P1" s="184"/>
      <c r="Q1" s="184"/>
      <c r="R1" s="165"/>
      <c r="S1" s="165"/>
    </row>
    <row r="2" spans="1:21" s="164" customFormat="1" ht="12.95" customHeight="1">
      <c r="A2" s="2"/>
      <c r="B2" s="2"/>
      <c r="C2" s="2"/>
      <c r="D2" s="2"/>
      <c r="E2" s="2"/>
      <c r="F2" s="2"/>
      <c r="G2" s="2"/>
      <c r="H2" s="9"/>
      <c r="I2" s="2"/>
      <c r="J2" s="2"/>
      <c r="K2" s="2"/>
      <c r="L2" s="2"/>
      <c r="M2" s="2"/>
      <c r="P2" s="165"/>
      <c r="Q2" s="165"/>
      <c r="R2" s="194"/>
      <c r="S2" s="165"/>
    </row>
    <row r="3" spans="1:21" s="164" customFormat="1" ht="12.95" customHeight="1">
      <c r="A3" s="2"/>
      <c r="B3" s="2"/>
      <c r="C3" s="2"/>
      <c r="D3" s="2"/>
      <c r="E3" s="2"/>
      <c r="F3" s="2"/>
      <c r="G3" s="2"/>
      <c r="H3" s="9"/>
      <c r="I3" s="2"/>
      <c r="J3" s="2"/>
      <c r="K3" s="2"/>
      <c r="L3" s="2"/>
      <c r="M3" s="2"/>
      <c r="P3" s="165"/>
      <c r="Q3" s="165"/>
      <c r="R3" s="194"/>
      <c r="S3" s="165"/>
    </row>
    <row r="4" spans="1:21" s="164" customFormat="1" ht="12.95" customHeight="1">
      <c r="A4" s="2"/>
      <c r="B4" s="2"/>
      <c r="C4" s="2"/>
      <c r="D4" s="2"/>
      <c r="E4" s="2"/>
      <c r="F4" s="2"/>
      <c r="G4" s="2"/>
      <c r="H4" s="9"/>
      <c r="I4" s="2"/>
      <c r="J4" s="2"/>
      <c r="K4" s="2"/>
      <c r="L4" s="2"/>
      <c r="M4" s="2"/>
      <c r="P4" s="165"/>
      <c r="Q4" s="165"/>
      <c r="R4" s="178" t="s">
        <v>17</v>
      </c>
      <c r="S4" s="178" t="s">
        <v>130</v>
      </c>
      <c r="T4" s="165"/>
      <c r="U4" s="165"/>
    </row>
    <row r="5" spans="1:21" s="164" customFormat="1" ht="15.75">
      <c r="A5" s="2"/>
      <c r="B5" s="2"/>
      <c r="C5" s="2"/>
      <c r="D5" s="2"/>
      <c r="E5" s="2"/>
      <c r="F5" s="2"/>
      <c r="G5" s="2"/>
      <c r="H5" s="9"/>
      <c r="I5" s="2"/>
      <c r="J5" s="2"/>
      <c r="K5" s="2"/>
      <c r="L5" s="2"/>
      <c r="M5" s="37" t="s">
        <v>31</v>
      </c>
      <c r="P5" s="165">
        <v>304</v>
      </c>
      <c r="Q5" s="165" t="str">
        <f>Nhandinh_Page1!B49</f>
        <v>Công nghệ Thông tin</v>
      </c>
      <c r="R5" s="179">
        <f>Nhandinh_Page1!D49</f>
        <v>1.1281433000344565E-2</v>
      </c>
      <c r="S5" s="180">
        <f ca="1">SUMIF(GDNganh!$AH$37:$AH$5000,Q5,GDNganh!$AG$37:$AG$4999)/10^9</f>
        <v>72.377436500000002</v>
      </c>
      <c r="T5" s="165"/>
      <c r="U5" s="165"/>
    </row>
    <row r="6" spans="1:21" s="164" customFormat="1" ht="9" customHeight="1">
      <c r="A6" s="2"/>
      <c r="B6" s="2"/>
      <c r="C6" s="2"/>
      <c r="D6" s="2"/>
      <c r="E6" s="2"/>
      <c r="F6" s="2"/>
      <c r="G6" s="2"/>
      <c r="H6" s="9"/>
      <c r="I6" s="2"/>
      <c r="J6" s="2"/>
      <c r="K6" s="2"/>
      <c r="L6" s="2"/>
      <c r="M6" s="2"/>
      <c r="P6" s="165">
        <v>169</v>
      </c>
      <c r="Q6" s="165" t="str">
        <f>Nhandinh_Page1!B50</f>
        <v>Công nghiệp</v>
      </c>
      <c r="R6" s="179">
        <f>Nhandinh_Page1!D50</f>
        <v>2.4465482395488181E-3</v>
      </c>
      <c r="S6" s="180">
        <f ca="1">SUMIF(GDNganh!$AH$37:$AH$5000,Q6,GDNganh!$AG$37:$AG$4999)/10^9</f>
        <v>136.62955529999999</v>
      </c>
      <c r="T6" s="185"/>
      <c r="U6" s="185"/>
    </row>
    <row r="7" spans="1:21" s="164" customFormat="1" ht="12.95" customHeight="1">
      <c r="A7" s="2"/>
      <c r="B7" s="16" t="s">
        <v>32</v>
      </c>
      <c r="C7" s="16"/>
      <c r="D7" s="2"/>
      <c r="E7" s="17"/>
      <c r="F7" s="2"/>
      <c r="G7" s="2"/>
      <c r="H7" s="9"/>
      <c r="I7" s="16" t="s">
        <v>137</v>
      </c>
      <c r="J7" s="2"/>
      <c r="K7" s="2"/>
      <c r="L7" s="2"/>
      <c r="M7" s="2"/>
      <c r="P7" s="165">
        <v>141</v>
      </c>
      <c r="Q7" s="165" t="s">
        <v>103</v>
      </c>
      <c r="R7" s="179">
        <f>Nhandinh_Page1!D51</f>
        <v>-2.1204410517383643E-4</v>
      </c>
      <c r="S7" s="180">
        <f ca="1">SUMIF(GDNganh!$AH$37:$AH$5000,Q7,GDNganh!$AG$37:$AG$4999)/10^9</f>
        <v>51.267175199999997</v>
      </c>
      <c r="T7" s="185"/>
      <c r="U7" s="185"/>
    </row>
    <row r="8" spans="1:21" s="164" customFormat="1" ht="12.95" customHeight="1">
      <c r="A8" s="2"/>
      <c r="B8" s="3"/>
      <c r="C8" s="2"/>
      <c r="D8" s="2"/>
      <c r="E8" s="2"/>
      <c r="F8" s="2"/>
      <c r="G8" s="2"/>
      <c r="H8" s="9"/>
      <c r="I8" s="2"/>
      <c r="J8" s="2"/>
      <c r="K8" s="2"/>
      <c r="L8" s="2"/>
      <c r="M8" s="2"/>
      <c r="P8" s="165">
        <v>239</v>
      </c>
      <c r="Q8" s="165" t="str">
        <f>Nhandinh_Page1!B52</f>
        <v>Dịch vụ Tiêu dùng</v>
      </c>
      <c r="R8" s="179">
        <f>Nhandinh_Page1!D52</f>
        <v>8.7646076794658523E-3</v>
      </c>
      <c r="S8" s="180">
        <f ca="1">SUMIF(GDNganh!$AH$37:$AH$5000,Q8,GDNganh!$AG$37:$AG$4999)/10^9</f>
        <v>24.929428000000001</v>
      </c>
      <c r="T8" s="185"/>
      <c r="U8" s="185"/>
    </row>
    <row r="9" spans="1:21" s="165" customFormat="1" ht="12.95" customHeight="1">
      <c r="A9" s="7"/>
      <c r="B9" s="14"/>
      <c r="C9" s="14"/>
      <c r="D9" s="14"/>
      <c r="E9" s="14"/>
      <c r="F9" s="14"/>
      <c r="G9" s="14"/>
      <c r="H9" s="14"/>
      <c r="I9" s="14"/>
      <c r="J9" s="14"/>
      <c r="K9" s="14"/>
      <c r="L9" s="14"/>
      <c r="M9" s="14"/>
      <c r="P9" s="165">
        <v>230</v>
      </c>
      <c r="Q9" s="165" t="str">
        <f>Nhandinh_Page1!B53</f>
        <v>Dược phẩm và Y tế</v>
      </c>
      <c r="R9" s="179">
        <f>Nhandinh_Page1!D53</f>
        <v>3.3581194531062675E-3</v>
      </c>
      <c r="S9" s="180">
        <f ca="1">SUMIF(GDNganh!$AH$37:$AH$5000,Q9,GDNganh!$AG$37:$AG$4999)/10^9</f>
        <v>7.8421459999999996</v>
      </c>
      <c r="T9" s="185"/>
      <c r="U9" s="185"/>
    </row>
    <row r="10" spans="1:21" s="165" customFormat="1" ht="12.95" customHeight="1">
      <c r="A10" s="7"/>
      <c r="B10" s="14"/>
      <c r="C10" s="14"/>
      <c r="D10" s="14"/>
      <c r="E10" s="14"/>
      <c r="F10" s="14"/>
      <c r="G10" s="14"/>
      <c r="H10" s="14"/>
      <c r="I10" s="14"/>
      <c r="J10" s="14"/>
      <c r="K10" s="14"/>
      <c r="L10" s="14"/>
      <c r="M10" s="14"/>
      <c r="P10" s="165">
        <v>200</v>
      </c>
      <c r="Q10" s="165" t="str">
        <f>Nhandinh_Page1!B54</f>
        <v>Hàng Tiêu dùng</v>
      </c>
      <c r="R10" s="179">
        <f>Nhandinh_Page1!D54</f>
        <v>4.8303622771705967E-4</v>
      </c>
      <c r="S10" s="180">
        <f ca="1">SUMIF(GDNganh!$AH$37:$AH$5000,Q10,GDNganh!$AG$37:$AG$4999)/10^9</f>
        <v>146.07955699999999</v>
      </c>
      <c r="T10" s="185"/>
      <c r="U10" s="185"/>
    </row>
    <row r="11" spans="1:21" s="185" customFormat="1">
      <c r="A11" s="15"/>
      <c r="B11" s="15"/>
      <c r="C11" s="15"/>
      <c r="D11" s="15"/>
      <c r="E11" s="15"/>
      <c r="F11" s="15"/>
      <c r="G11" s="15"/>
      <c r="H11" s="15"/>
      <c r="I11" s="15"/>
      <c r="J11" s="15"/>
      <c r="K11" s="15"/>
      <c r="L11" s="15"/>
      <c r="M11" s="15"/>
      <c r="P11" s="165">
        <v>324</v>
      </c>
      <c r="Q11" s="165" t="str">
        <f>Nhandinh_Page1!B55</f>
        <v>Ngân hàng</v>
      </c>
      <c r="R11" s="179">
        <f>Nhandinh_Page1!D55</f>
        <v>-7.6564348855001629E-4</v>
      </c>
      <c r="S11" s="180">
        <f ca="1">SUMIF(GDNganh!$AH$37:$AH$5000,Q11,GDNganh!$AG$37:$AG$4999)/10^9</f>
        <v>39.843372000000002</v>
      </c>
    </row>
    <row r="12" spans="1:21" s="185" customFormat="1">
      <c r="A12" s="15"/>
      <c r="B12" s="15"/>
      <c r="C12" s="15"/>
      <c r="D12" s="15"/>
      <c r="E12" s="15"/>
      <c r="F12" s="15"/>
      <c r="G12" s="15"/>
      <c r="H12" s="15"/>
      <c r="I12" s="15"/>
      <c r="J12" s="15"/>
      <c r="K12" s="15"/>
      <c r="L12" s="15"/>
      <c r="M12" s="15"/>
      <c r="P12" s="165">
        <v>146</v>
      </c>
      <c r="Q12" s="165" t="str">
        <f>Nhandinh_Page1!B56</f>
        <v>Nguyên vật liệu</v>
      </c>
      <c r="R12" s="179">
        <f>Nhandinh_Page1!D56</f>
        <v>-2.4199403081390791E-3</v>
      </c>
      <c r="S12" s="180">
        <f ca="1">SUMIF(GDNganh!$AH$37:$AH$5000,Q12,GDNganh!$AG$37:$AG$4999)/10^9</f>
        <v>86.656997500000003</v>
      </c>
    </row>
    <row r="13" spans="1:21" s="185" customFormat="1">
      <c r="A13" s="15"/>
      <c r="B13" s="15"/>
      <c r="C13" s="15"/>
      <c r="D13" s="15"/>
      <c r="E13" s="15"/>
      <c r="F13" s="15"/>
      <c r="G13" s="15"/>
      <c r="H13" s="15"/>
      <c r="I13" s="15"/>
      <c r="J13" s="15"/>
      <c r="K13" s="15"/>
      <c r="L13" s="15"/>
      <c r="M13" s="15"/>
      <c r="P13" s="165">
        <v>278</v>
      </c>
      <c r="Q13" s="165" t="str">
        <f>Nhandinh_Page1!B57</f>
        <v>Tài chính</v>
      </c>
      <c r="R13" s="179">
        <f>Nhandinh_Page1!D57</f>
        <v>-2.7151015822488578E-3</v>
      </c>
      <c r="S13" s="180">
        <f ca="1">SUMIF(GDNganh!$AH$37:$AH$5000,Q13,GDNganh!$AG$37:$AG$4999)/10^9</f>
        <v>355.5416391</v>
      </c>
    </row>
    <row r="14" spans="1:21" s="185" customFormat="1">
      <c r="A14" s="15"/>
      <c r="B14" s="15"/>
      <c r="C14" s="15"/>
      <c r="D14" s="15"/>
      <c r="E14" s="15"/>
      <c r="F14" s="15"/>
      <c r="G14" s="15"/>
      <c r="H14" s="15"/>
      <c r="I14" s="15"/>
      <c r="J14" s="15"/>
      <c r="K14" s="15"/>
      <c r="L14" s="15"/>
      <c r="M14" s="15"/>
      <c r="P14" s="165">
        <v>270</v>
      </c>
      <c r="Q14" s="165" t="str">
        <f>Nhandinh_Page1!B58</f>
        <v>Tiện ích Cộng đồng</v>
      </c>
      <c r="R14" s="179">
        <f>Nhandinh_Page1!D58</f>
        <v>5.1736881005171043E-4</v>
      </c>
      <c r="S14" s="180">
        <f ca="1">SUMIF(GDNganh!$AH$37:$AH$5000,Q14,GDNganh!$AG$37:$AG$4999)/10^9</f>
        <v>68.111311999999998</v>
      </c>
    </row>
    <row r="15" spans="1:21" s="185" customFormat="1">
      <c r="A15" s="15"/>
      <c r="B15" s="15"/>
      <c r="C15" s="15"/>
      <c r="D15" s="15"/>
      <c r="E15" s="15"/>
      <c r="F15" s="15"/>
      <c r="G15" s="15"/>
      <c r="H15" s="15"/>
      <c r="I15" s="15"/>
      <c r="J15" s="15"/>
      <c r="K15" s="15"/>
      <c r="L15" s="15"/>
      <c r="M15" s="15"/>
      <c r="P15" s="165">
        <v>263</v>
      </c>
      <c r="Q15" s="165" t="str">
        <f>Nhandinh_Page1!B59</f>
        <v>VN - Index</v>
      </c>
      <c r="R15" s="179">
        <f>Nhandinh_Page1!D59</f>
        <v>-2.6674874320298247E-4</v>
      </c>
      <c r="S15" s="180"/>
    </row>
    <row r="16" spans="1:21" s="185" customFormat="1">
      <c r="A16" s="15"/>
      <c r="B16" s="15"/>
      <c r="C16" s="15"/>
      <c r="D16" s="15"/>
      <c r="E16" s="15"/>
      <c r="F16" s="15"/>
      <c r="G16" s="15"/>
      <c r="H16" s="15"/>
      <c r="I16" s="15"/>
      <c r="J16" s="15"/>
      <c r="K16" s="15"/>
      <c r="L16" s="15"/>
      <c r="M16" s="15"/>
      <c r="P16" s="165" t="s">
        <v>4</v>
      </c>
      <c r="Q16" s="165" t="str">
        <f>Nhandinh_Page1!B60</f>
        <v>HNX - Index</v>
      </c>
      <c r="R16" s="179">
        <f>Nhandinh_Page1!D60</f>
        <v>0</v>
      </c>
    </row>
    <row r="17" spans="1:25" s="185" customFormat="1">
      <c r="A17" s="15"/>
      <c r="B17" s="15"/>
      <c r="C17" s="15"/>
      <c r="D17" s="15"/>
      <c r="E17" s="15"/>
      <c r="F17" s="15"/>
      <c r="G17" s="15"/>
      <c r="H17" s="15"/>
      <c r="I17" s="15"/>
      <c r="J17" s="15"/>
      <c r="K17" s="15"/>
      <c r="L17" s="15"/>
      <c r="M17" s="15"/>
      <c r="P17" s="165"/>
      <c r="Q17" s="165"/>
      <c r="R17" s="179"/>
    </row>
    <row r="18" spans="1:25" s="185" customFormat="1">
      <c r="A18" s="15"/>
      <c r="B18" s="15"/>
      <c r="C18" s="15"/>
      <c r="D18" s="15"/>
      <c r="E18" s="15"/>
      <c r="F18" s="15"/>
      <c r="G18" s="15"/>
      <c r="H18" s="15"/>
      <c r="I18" s="15"/>
      <c r="J18" s="15"/>
      <c r="K18" s="15"/>
      <c r="L18" s="15"/>
      <c r="M18" s="15"/>
    </row>
    <row r="19" spans="1:25" s="185" customFormat="1">
      <c r="A19" s="15"/>
      <c r="B19" s="15"/>
      <c r="C19" s="15"/>
      <c r="D19" s="15"/>
      <c r="E19" s="15"/>
      <c r="F19" s="15"/>
      <c r="G19" s="15"/>
      <c r="H19" s="15"/>
      <c r="I19" s="15"/>
      <c r="J19" s="15"/>
      <c r="K19" s="15"/>
      <c r="L19" s="15"/>
      <c r="M19" s="15"/>
    </row>
    <row r="20" spans="1:25" s="185" customFormat="1">
      <c r="A20" s="15"/>
      <c r="B20" s="15"/>
      <c r="C20" s="15"/>
      <c r="D20" s="15"/>
      <c r="E20" s="15"/>
      <c r="F20" s="15"/>
      <c r="G20" s="15"/>
      <c r="H20" s="15"/>
      <c r="I20" s="15"/>
      <c r="J20" s="15"/>
      <c r="K20" s="15"/>
      <c r="L20" s="15"/>
      <c r="M20" s="15"/>
      <c r="P20" s="165" t="s">
        <v>131</v>
      </c>
      <c r="R20" s="165" t="s">
        <v>17</v>
      </c>
      <c r="S20" s="165" t="s">
        <v>130</v>
      </c>
    </row>
    <row r="21" spans="1:25" s="185" customFormat="1">
      <c r="A21" s="15"/>
      <c r="B21" s="15"/>
      <c r="C21" s="15"/>
      <c r="D21" s="15"/>
      <c r="E21" s="15"/>
      <c r="F21" s="15"/>
      <c r="G21" s="15"/>
      <c r="H21" s="15"/>
      <c r="I21" s="15"/>
      <c r="J21" s="15"/>
      <c r="K21" s="15"/>
      <c r="L21" s="15"/>
      <c r="M21" s="15"/>
      <c r="P21" s="165">
        <v>1</v>
      </c>
      <c r="Q21" s="165" t="s">
        <v>133</v>
      </c>
      <c r="R21" s="179">
        <f>GDNganh!B14/GDNganh!C14-1</f>
        <v>-2.4305578242214021E-2</v>
      </c>
      <c r="S21" s="181">
        <f>SUMIF(GDNganh!$C$37:$C$4999,TKGD_Page3!P21,GDNganh!$D$37:$D$4999)/10^9</f>
        <v>388.55717820000001</v>
      </c>
      <c r="T21" s="165"/>
      <c r="U21" s="165"/>
    </row>
    <row r="22" spans="1:25" s="185" customFormat="1">
      <c r="A22" s="15"/>
      <c r="B22" s="15"/>
      <c r="C22" s="15"/>
      <c r="D22" s="15"/>
      <c r="E22" s="15"/>
      <c r="F22" s="15"/>
      <c r="G22" s="15"/>
      <c r="H22" s="15"/>
      <c r="I22" s="15"/>
      <c r="J22" s="15"/>
      <c r="K22" s="15"/>
      <c r="L22" s="15"/>
      <c r="M22" s="15"/>
      <c r="P22" s="185">
        <v>2</v>
      </c>
      <c r="Q22" s="165" t="s">
        <v>134</v>
      </c>
      <c r="R22" s="179">
        <f>GDNganh!B15/GDNganh!C15-1</f>
        <v>-2.4621926425417717E-2</v>
      </c>
      <c r="S22" s="181">
        <f>SUMIF(GDNganh!$C$37:$C$4999,TKGD_Page3!P22,GDNganh!$D$37:$D$4999)/10^9</f>
        <v>423.44840049999999</v>
      </c>
      <c r="T22" s="165"/>
      <c r="U22" s="165"/>
    </row>
    <row r="23" spans="1:25" s="185" customFormat="1" ht="9.75" customHeight="1">
      <c r="A23" s="15"/>
      <c r="B23" s="15"/>
      <c r="C23" s="15"/>
      <c r="D23" s="15"/>
      <c r="E23" s="15"/>
      <c r="F23" s="15"/>
      <c r="G23" s="15"/>
      <c r="H23" s="15"/>
      <c r="I23" s="15"/>
      <c r="J23" s="15"/>
      <c r="K23" s="15"/>
      <c r="L23" s="15"/>
      <c r="M23" s="15"/>
      <c r="P23" s="185">
        <v>3</v>
      </c>
      <c r="Q23" s="185" t="s">
        <v>135</v>
      </c>
      <c r="R23" s="179">
        <f>GDNganh!B16/GDNganh!C16-1</f>
        <v>-2.3305433625069982E-2</v>
      </c>
      <c r="S23" s="181">
        <f>SUMIF(GDNganh!$C$37:$C$4999,TKGD_Page3!P23,GDNganh!$D$37:$D$4999)/10^9</f>
        <v>337.53326850000002</v>
      </c>
    </row>
    <row r="24" spans="1:25">
      <c r="A24"/>
      <c r="B24" s="16" t="s">
        <v>33</v>
      </c>
      <c r="C24"/>
      <c r="D24"/>
      <c r="E24"/>
      <c r="F24"/>
      <c r="G24"/>
      <c r="H24" s="15"/>
      <c r="I24" s="16" t="s">
        <v>34</v>
      </c>
      <c r="J24"/>
      <c r="K24"/>
      <c r="L24"/>
      <c r="M24"/>
      <c r="P24" s="185">
        <v>4</v>
      </c>
      <c r="Q24" s="185" t="s">
        <v>136</v>
      </c>
      <c r="R24" s="179">
        <f>GDNganh!B17/GDNganh!C17-1</f>
        <v>-1.4397491286992081E-2</v>
      </c>
      <c r="S24" s="181">
        <f>SUMIF(GDNganh!$C$37:$C$4999,TKGD_Page3!P24,GDNganh!$D$37:$D$4999)/10^9</f>
        <v>144.8195158</v>
      </c>
      <c r="T24" s="185"/>
      <c r="U24" s="185"/>
    </row>
    <row r="25" spans="1:25">
      <c r="A25"/>
      <c r="B25"/>
      <c r="C25"/>
      <c r="D25"/>
      <c r="E25"/>
      <c r="F25"/>
      <c r="G25"/>
      <c r="H25" s="15"/>
      <c r="I25"/>
      <c r="J25"/>
      <c r="K25"/>
      <c r="L25"/>
      <c r="M25"/>
      <c r="R25" s="185" t="s">
        <v>802</v>
      </c>
      <c r="S25" s="185" t="s">
        <v>803</v>
      </c>
      <c r="T25" s="185" t="s">
        <v>804</v>
      </c>
      <c r="U25" s="185" t="s">
        <v>805</v>
      </c>
    </row>
    <row r="26" spans="1:25" s="165" customFormat="1" ht="12.95" customHeight="1">
      <c r="A26" s="7"/>
      <c r="B26" s="14"/>
      <c r="C26" s="14"/>
      <c r="D26" s="14"/>
      <c r="E26" s="14"/>
      <c r="F26" s="14"/>
      <c r="G26" s="14"/>
      <c r="H26" s="14"/>
      <c r="I26" s="14"/>
      <c r="J26" s="14"/>
      <c r="K26" s="14"/>
      <c r="L26" s="14"/>
      <c r="M26" s="14"/>
      <c r="P26" s="185" t="s">
        <v>818</v>
      </c>
      <c r="Q26" s="185" t="s">
        <v>132</v>
      </c>
      <c r="R26" s="165" t="s">
        <v>133</v>
      </c>
      <c r="S26" s="165" t="s">
        <v>134</v>
      </c>
      <c r="T26" s="185" t="s">
        <v>135</v>
      </c>
      <c r="U26" s="185" t="s">
        <v>136</v>
      </c>
    </row>
    <row r="27" spans="1:25" s="165" customFormat="1" ht="12.95" customHeight="1">
      <c r="A27" s="7"/>
      <c r="B27" s="14"/>
      <c r="C27" s="14"/>
      <c r="D27" s="14"/>
      <c r="E27" s="14"/>
      <c r="F27" s="14"/>
      <c r="G27" s="14"/>
      <c r="H27" s="14"/>
      <c r="I27" s="14"/>
      <c r="J27" s="14"/>
      <c r="K27" s="14"/>
      <c r="L27" s="14"/>
      <c r="M27" s="14"/>
      <c r="P27" s="185">
        <v>2</v>
      </c>
      <c r="Q27" s="187">
        <f t="array" ref="Q27:Q56">TRANSPOSE(GDNganh!B3:AE3)</f>
        <v>41418</v>
      </c>
      <c r="R27" s="185">
        <f>VLOOKUP(R$25,GDNganh!$A$14:$AE$17,$P27,0)</f>
        <v>209.06379999999999</v>
      </c>
      <c r="S27" s="185">
        <f>VLOOKUP(S$25,GDNganh!$A$14:$AE$17,$P27,0)</f>
        <v>222.41</v>
      </c>
      <c r="T27" s="185">
        <f>VLOOKUP(T$25,GDNganh!$A$14:$AE$17,$P27,0)</f>
        <v>206.9984</v>
      </c>
      <c r="U27" s="185">
        <f>VLOOKUP(U$25,GDNganh!$A$14:$AE$17,$P27,0)</f>
        <v>199.20169999999999</v>
      </c>
      <c r="V27" s="195">
        <f>R27/$R$27</f>
        <v>1</v>
      </c>
      <c r="W27" s="195">
        <f t="shared" ref="W27:Y42" si="0">S27/$R$27</f>
        <v>1.0638379289001731</v>
      </c>
      <c r="X27" s="195">
        <f t="shared" si="0"/>
        <v>0.99012071912975852</v>
      </c>
      <c r="Y27" s="195">
        <f t="shared" si="0"/>
        <v>0.95282731874193427</v>
      </c>
    </row>
    <row r="28" spans="1:25" s="185" customFormat="1">
      <c r="A28" s="15"/>
      <c r="B28" s="15"/>
      <c r="C28" s="15"/>
      <c r="D28" s="15"/>
      <c r="E28" s="15"/>
      <c r="F28" s="15"/>
      <c r="G28" s="15"/>
      <c r="H28" s="15"/>
      <c r="I28" s="15"/>
      <c r="J28" s="15"/>
      <c r="K28" s="15"/>
      <c r="L28" s="15"/>
      <c r="M28" s="15"/>
      <c r="P28" s="185">
        <v>3</v>
      </c>
      <c r="Q28" s="187">
        <v>41421</v>
      </c>
      <c r="R28" s="185">
        <f>VLOOKUP(R$25,GDNganh!$A$14:$AE$17,$P28,0)</f>
        <v>214.27180000000001</v>
      </c>
      <c r="S28" s="185">
        <f>VLOOKUP(S$25,GDNganh!$A$14:$AE$17,$P28,0)</f>
        <v>228.02440000000001</v>
      </c>
      <c r="T28" s="185">
        <f>VLOOKUP(T$25,GDNganh!$A$14:$AE$17,$P28,0)</f>
        <v>211.93770000000001</v>
      </c>
      <c r="U28" s="185">
        <f>VLOOKUP(U$25,GDNganh!$A$14:$AE$17,$P28,0)</f>
        <v>202.11160000000001</v>
      </c>
      <c r="V28" s="195">
        <f t="shared" ref="V28:V56" si="1">R28/$R$27</f>
        <v>1.0249110558595034</v>
      </c>
      <c r="W28" s="195">
        <f t="shared" si="0"/>
        <v>1.0906928889649956</v>
      </c>
      <c r="X28" s="195">
        <f t="shared" si="0"/>
        <v>1.0137465213968178</v>
      </c>
      <c r="Y28" s="195">
        <f t="shared" si="0"/>
        <v>0.96674603637741219</v>
      </c>
    </row>
    <row r="29" spans="1:25" s="185" customFormat="1">
      <c r="A29" s="15"/>
      <c r="B29" s="15"/>
      <c r="C29" s="15"/>
      <c r="D29" s="15"/>
      <c r="E29" s="15"/>
      <c r="F29" s="15"/>
      <c r="G29" s="15"/>
      <c r="H29" s="15"/>
      <c r="I29" s="15"/>
      <c r="J29" s="15"/>
      <c r="K29" s="15"/>
      <c r="L29" s="15"/>
      <c r="M29" s="15"/>
      <c r="P29" s="185">
        <v>4</v>
      </c>
      <c r="Q29" s="187">
        <v>41422</v>
      </c>
      <c r="R29" s="185">
        <f>VLOOKUP(R$25,GDNganh!$A$14:$AE$17,$P29,0)</f>
        <v>215.65770000000001</v>
      </c>
      <c r="S29" s="185">
        <f>VLOOKUP(S$25,GDNganh!$A$14:$AE$17,$P29,0)</f>
        <v>230.48920000000001</v>
      </c>
      <c r="T29" s="185">
        <f>VLOOKUP(T$25,GDNganh!$A$14:$AE$17,$P29,0)</f>
        <v>215.74430000000001</v>
      </c>
      <c r="U29" s="185">
        <f>VLOOKUP(U$25,GDNganh!$A$14:$AE$17,$P29,0)</f>
        <v>203.65119999999999</v>
      </c>
      <c r="V29" s="195">
        <f t="shared" si="1"/>
        <v>1.0315401327250342</v>
      </c>
      <c r="W29" s="195">
        <f t="shared" si="0"/>
        <v>1.1024825914385945</v>
      </c>
      <c r="X29" s="195">
        <f t="shared" si="0"/>
        <v>1.031954360343589</v>
      </c>
      <c r="Y29" s="195">
        <f t="shared" si="0"/>
        <v>0.97411029551744488</v>
      </c>
    </row>
    <row r="30" spans="1:25" s="185" customFormat="1">
      <c r="A30" s="15"/>
      <c r="B30" s="15"/>
      <c r="C30" s="15"/>
      <c r="D30" s="15"/>
      <c r="E30" s="15"/>
      <c r="F30" s="15"/>
      <c r="G30" s="15"/>
      <c r="H30" s="15"/>
      <c r="I30" s="15"/>
      <c r="J30" s="15"/>
      <c r="K30" s="15"/>
      <c r="L30" s="15"/>
      <c r="M30" s="15"/>
      <c r="P30" s="185">
        <v>5</v>
      </c>
      <c r="Q30" s="187">
        <v>41423</v>
      </c>
      <c r="R30" s="185">
        <f>VLOOKUP(R$25,GDNganh!$A$14:$AE$17,$P30,0)</f>
        <v>215.19200000000001</v>
      </c>
      <c r="S30" s="185">
        <f>VLOOKUP(S$25,GDNganh!$A$14:$AE$17,$P30,0)</f>
        <v>230.17410000000001</v>
      </c>
      <c r="T30" s="185">
        <f>VLOOKUP(T$25,GDNganh!$A$14:$AE$17,$P30,0)</f>
        <v>216.22659999999999</v>
      </c>
      <c r="U30" s="185">
        <f>VLOOKUP(U$25,GDNganh!$A$14:$AE$17,$P30,0)</f>
        <v>204.7253</v>
      </c>
      <c r="V30" s="195">
        <f t="shared" si="1"/>
        <v>1.029312583048811</v>
      </c>
      <c r="W30" s="195">
        <f t="shared" si="0"/>
        <v>1.1009753960274329</v>
      </c>
      <c r="X30" s="195">
        <f t="shared" si="0"/>
        <v>1.0342613116187498</v>
      </c>
      <c r="Y30" s="195">
        <f t="shared" si="0"/>
        <v>0.97924796162702499</v>
      </c>
    </row>
    <row r="31" spans="1:25" s="185" customFormat="1">
      <c r="A31" s="15"/>
      <c r="B31" s="15"/>
      <c r="C31" s="15"/>
      <c r="D31" s="15"/>
      <c r="E31" s="15"/>
      <c r="F31" s="15"/>
      <c r="G31" s="15"/>
      <c r="H31" s="15"/>
      <c r="I31" s="15"/>
      <c r="J31" s="15"/>
      <c r="K31" s="15"/>
      <c r="L31" s="15"/>
      <c r="M31" s="15"/>
      <c r="P31" s="185">
        <v>6</v>
      </c>
      <c r="Q31" s="187">
        <v>41424</v>
      </c>
      <c r="R31" s="185">
        <f>VLOOKUP(R$25,GDNganh!$A$14:$AE$17,$P31,0)</f>
        <v>217.84979999999999</v>
      </c>
      <c r="S31" s="185">
        <f>VLOOKUP(S$25,GDNganh!$A$14:$AE$17,$P31,0)</f>
        <v>232.72829999999999</v>
      </c>
      <c r="T31" s="185">
        <f>VLOOKUP(T$25,GDNganh!$A$14:$AE$17,$P31,0)</f>
        <v>219.32320000000001</v>
      </c>
      <c r="U31" s="185">
        <f>VLOOKUP(U$25,GDNganh!$A$14:$AE$17,$P31,0)</f>
        <v>206.55699999999999</v>
      </c>
      <c r="V31" s="195">
        <f t="shared" si="1"/>
        <v>1.0420254486907825</v>
      </c>
      <c r="W31" s="195">
        <f t="shared" si="0"/>
        <v>1.1131927191603712</v>
      </c>
      <c r="X31" s="195">
        <f t="shared" si="0"/>
        <v>1.0490730580808347</v>
      </c>
      <c r="Y31" s="195">
        <f t="shared" si="0"/>
        <v>0.98800940191463082</v>
      </c>
    </row>
    <row r="32" spans="1:25" s="185" customFormat="1">
      <c r="A32" s="15"/>
      <c r="B32" s="15"/>
      <c r="C32" s="15"/>
      <c r="D32" s="15"/>
      <c r="E32" s="15"/>
      <c r="F32" s="15"/>
      <c r="G32" s="15"/>
      <c r="H32" s="15"/>
      <c r="I32" s="15"/>
      <c r="J32" s="15"/>
      <c r="K32" s="15"/>
      <c r="L32" s="15"/>
      <c r="M32" s="15"/>
      <c r="P32" s="185">
        <v>7</v>
      </c>
      <c r="Q32" s="187">
        <v>41425</v>
      </c>
      <c r="R32" s="185">
        <f>VLOOKUP(R$25,GDNganh!$A$14:$AE$17,$P32,0)</f>
        <v>216.10040000000001</v>
      </c>
      <c r="S32" s="185">
        <f>VLOOKUP(S$25,GDNganh!$A$14:$AE$17,$P32,0)</f>
        <v>231.8116</v>
      </c>
      <c r="T32" s="185">
        <f>VLOOKUP(T$25,GDNganh!$A$14:$AE$17,$P32,0)</f>
        <v>220.18960000000001</v>
      </c>
      <c r="U32" s="185">
        <f>VLOOKUP(U$25,GDNganh!$A$14:$AE$17,$P32,0)</f>
        <v>206.67779999999999</v>
      </c>
      <c r="V32" s="195">
        <f t="shared" si="1"/>
        <v>1.033657668137669</v>
      </c>
      <c r="W32" s="195">
        <f t="shared" si="0"/>
        <v>1.1088079332720442</v>
      </c>
      <c r="X32" s="195">
        <f t="shared" si="0"/>
        <v>1.0532172475579227</v>
      </c>
      <c r="Y32" s="195">
        <f t="shared" si="0"/>
        <v>0.98858721595991272</v>
      </c>
    </row>
    <row r="33" spans="1:25" s="185" customFormat="1">
      <c r="A33" s="15"/>
      <c r="B33" s="15"/>
      <c r="C33" s="15"/>
      <c r="D33" s="15"/>
      <c r="E33" s="15"/>
      <c r="F33" s="15"/>
      <c r="G33" s="15"/>
      <c r="H33" s="15"/>
      <c r="I33" s="15"/>
      <c r="J33" s="15"/>
      <c r="K33" s="15"/>
      <c r="L33" s="15"/>
      <c r="M33" s="15"/>
      <c r="P33" s="185">
        <v>8</v>
      </c>
      <c r="Q33" s="187">
        <v>41428</v>
      </c>
      <c r="R33" s="185">
        <f>VLOOKUP(R$25,GDNganh!$A$14:$AE$17,$P33,0)</f>
        <v>215.51900000000001</v>
      </c>
      <c r="S33" s="185">
        <f>VLOOKUP(S$25,GDNganh!$A$14:$AE$17,$P33,0)</f>
        <v>230.8133</v>
      </c>
      <c r="T33" s="185">
        <f>VLOOKUP(T$25,GDNganh!$A$14:$AE$17,$P33,0)</f>
        <v>220.81780000000001</v>
      </c>
      <c r="U33" s="185">
        <f>VLOOKUP(U$25,GDNganh!$A$14:$AE$17,$P33,0)</f>
        <v>206.18049999999999</v>
      </c>
      <c r="V33" s="195">
        <f t="shared" si="1"/>
        <v>1.0308766988833076</v>
      </c>
      <c r="W33" s="195">
        <f t="shared" si="0"/>
        <v>1.1040328359094209</v>
      </c>
      <c r="X33" s="195">
        <f t="shared" si="0"/>
        <v>1.0562220719225424</v>
      </c>
      <c r="Y33" s="195">
        <f t="shared" si="0"/>
        <v>0.9862085162519767</v>
      </c>
    </row>
    <row r="34" spans="1:25" s="185" customFormat="1">
      <c r="A34" s="15"/>
      <c r="B34" s="15"/>
      <c r="C34" s="15"/>
      <c r="D34" s="15"/>
      <c r="E34" s="15"/>
      <c r="F34" s="15"/>
      <c r="G34" s="15"/>
      <c r="H34" s="15"/>
      <c r="I34" s="15"/>
      <c r="J34" s="15"/>
      <c r="K34" s="15"/>
      <c r="L34" s="15"/>
      <c r="M34" s="15"/>
      <c r="P34" s="185">
        <v>9</v>
      </c>
      <c r="Q34" s="187">
        <v>41429</v>
      </c>
      <c r="R34" s="185">
        <f>VLOOKUP(R$25,GDNganh!$A$14:$AE$17,$P34,0)</f>
        <v>212.86279999999999</v>
      </c>
      <c r="S34" s="185">
        <f>VLOOKUP(S$25,GDNganh!$A$14:$AE$17,$P34,0)</f>
        <v>225.7347</v>
      </c>
      <c r="T34" s="185">
        <f>VLOOKUP(T$25,GDNganh!$A$14:$AE$17,$P34,0)</f>
        <v>217.2578</v>
      </c>
      <c r="U34" s="185">
        <f>VLOOKUP(U$25,GDNganh!$A$14:$AE$17,$P34,0)</f>
        <v>205.363</v>
      </c>
      <c r="V34" s="195">
        <f t="shared" si="1"/>
        <v>1.0181714864074987</v>
      </c>
      <c r="W34" s="195">
        <f t="shared" si="0"/>
        <v>1.0797407298633241</v>
      </c>
      <c r="X34" s="195">
        <f t="shared" si="0"/>
        <v>1.0391937772105933</v>
      </c>
      <c r="Y34" s="195">
        <f t="shared" si="0"/>
        <v>0.98229822666573563</v>
      </c>
    </row>
    <row r="35" spans="1:25" s="185" customFormat="1">
      <c r="A35" s="15"/>
      <c r="B35" s="15"/>
      <c r="C35" s="15"/>
      <c r="D35" s="15"/>
      <c r="E35" s="15"/>
      <c r="F35" s="15"/>
      <c r="G35" s="15"/>
      <c r="H35" s="15"/>
      <c r="I35" s="15"/>
      <c r="J35" s="15"/>
      <c r="K35" s="15"/>
      <c r="L35" s="15"/>
      <c r="M35" s="15"/>
      <c r="P35" s="185">
        <v>10</v>
      </c>
      <c r="Q35" s="182">
        <v>41430</v>
      </c>
      <c r="R35" s="185">
        <f>VLOOKUP(R$25,GDNganh!$A$14:$AE$17,$P35,0)</f>
        <v>214.80529999999999</v>
      </c>
      <c r="S35" s="185">
        <f>VLOOKUP(S$25,GDNganh!$A$14:$AE$17,$P35,0)</f>
        <v>226.86670000000001</v>
      </c>
      <c r="T35" s="185">
        <f>VLOOKUP(T$25,GDNganh!$A$14:$AE$17,$P35,0)</f>
        <v>219.52420000000001</v>
      </c>
      <c r="U35" s="185">
        <f>VLOOKUP(U$25,GDNganh!$A$14:$AE$17,$P35,0)</f>
        <v>206.2619</v>
      </c>
      <c r="V35" s="195">
        <f t="shared" si="1"/>
        <v>1.0274629084518698</v>
      </c>
      <c r="W35" s="195">
        <f t="shared" si="0"/>
        <v>1.0851553449234159</v>
      </c>
      <c r="X35" s="195">
        <f t="shared" si="0"/>
        <v>1.0500344870800207</v>
      </c>
      <c r="Y35" s="195">
        <f t="shared" si="0"/>
        <v>0.98659787108050279</v>
      </c>
    </row>
    <row r="36" spans="1:25" s="185" customFormat="1">
      <c r="A36" s="15"/>
      <c r="B36" s="15"/>
      <c r="C36" s="15"/>
      <c r="D36" s="15"/>
      <c r="E36" s="15"/>
      <c r="F36" s="15"/>
      <c r="G36" s="15"/>
      <c r="H36" s="15"/>
      <c r="I36" s="15"/>
      <c r="J36" s="15"/>
      <c r="K36" s="15"/>
      <c r="L36" s="15"/>
      <c r="M36" s="15"/>
      <c r="P36" s="185">
        <v>11</v>
      </c>
      <c r="Q36" s="187">
        <v>41431</v>
      </c>
      <c r="R36" s="185">
        <f>VLOOKUP(R$25,GDNganh!$A$14:$AE$17,$P36,0)</f>
        <v>217.23910000000001</v>
      </c>
      <c r="S36" s="185">
        <f>VLOOKUP(S$25,GDNganh!$A$14:$AE$17,$P36,0)</f>
        <v>230.4308</v>
      </c>
      <c r="T36" s="185">
        <f>VLOOKUP(T$25,GDNganh!$A$14:$AE$17,$P36,0)</f>
        <v>222.4308</v>
      </c>
      <c r="U36" s="185">
        <f>VLOOKUP(U$25,GDNganh!$A$14:$AE$17,$P36,0)</f>
        <v>207.10550000000001</v>
      </c>
      <c r="V36" s="195">
        <f t="shared" si="1"/>
        <v>1.039104330831067</v>
      </c>
      <c r="W36" s="195">
        <f t="shared" si="0"/>
        <v>1.1022032508736568</v>
      </c>
      <c r="X36" s="195">
        <f t="shared" si="0"/>
        <v>1.063937420060288</v>
      </c>
      <c r="Y36" s="195">
        <f t="shared" si="0"/>
        <v>0.99063300293977252</v>
      </c>
    </row>
    <row r="37" spans="1:25" s="185" customFormat="1">
      <c r="A37" s="15"/>
      <c r="B37" s="15"/>
      <c r="C37" s="15"/>
      <c r="D37" s="15"/>
      <c r="E37" s="15"/>
      <c r="F37" s="15"/>
      <c r="G37" s="15"/>
      <c r="H37" s="15"/>
      <c r="I37" s="15"/>
      <c r="J37" s="15"/>
      <c r="K37" s="15"/>
      <c r="L37" s="15"/>
      <c r="M37" s="15"/>
      <c r="P37" s="185">
        <v>12</v>
      </c>
      <c r="Q37" s="187">
        <v>41432</v>
      </c>
      <c r="R37" s="185">
        <f>VLOOKUP(R$25,GDNganh!$A$14:$AE$17,$P37,0)</f>
        <v>220.50550000000001</v>
      </c>
      <c r="S37" s="185">
        <f>VLOOKUP(S$25,GDNganh!$A$14:$AE$17,$P37,0)</f>
        <v>232.1191</v>
      </c>
      <c r="T37" s="185">
        <f>VLOOKUP(T$25,GDNganh!$A$14:$AE$17,$P37,0)</f>
        <v>222.35079999999999</v>
      </c>
      <c r="U37" s="185">
        <f>VLOOKUP(U$25,GDNganh!$A$14:$AE$17,$P37,0)</f>
        <v>207.7715</v>
      </c>
      <c r="V37" s="195">
        <f t="shared" si="1"/>
        <v>1.0547282695521656</v>
      </c>
      <c r="W37" s="195">
        <f t="shared" si="0"/>
        <v>1.1102787761439332</v>
      </c>
      <c r="X37" s="195">
        <f t="shared" si="0"/>
        <v>1.0635547617521541</v>
      </c>
      <c r="Y37" s="195">
        <f t="shared" si="0"/>
        <v>0.99381863335498555</v>
      </c>
    </row>
    <row r="38" spans="1:25" s="185" customFormat="1">
      <c r="A38" s="15"/>
      <c r="B38" s="15"/>
      <c r="C38" s="15"/>
      <c r="D38" s="15"/>
      <c r="E38" s="15"/>
      <c r="F38" s="15"/>
      <c r="G38" s="15"/>
      <c r="H38" s="15"/>
      <c r="I38" s="15"/>
      <c r="J38" s="15"/>
      <c r="K38" s="15"/>
      <c r="L38" s="15"/>
      <c r="M38" s="15"/>
      <c r="P38" s="185">
        <v>13</v>
      </c>
      <c r="Q38" s="187">
        <v>41435</v>
      </c>
      <c r="R38" s="185">
        <f>VLOOKUP(R$25,GDNganh!$A$14:$AE$17,$P38,0)</f>
        <v>219.33029999999999</v>
      </c>
      <c r="S38" s="185">
        <f>VLOOKUP(S$25,GDNganh!$A$14:$AE$17,$P38,0)</f>
        <v>230.602</v>
      </c>
      <c r="T38" s="185">
        <f>VLOOKUP(T$25,GDNganh!$A$14:$AE$17,$P38,0)</f>
        <v>221.29069999999999</v>
      </c>
      <c r="U38" s="185">
        <f>VLOOKUP(U$25,GDNganh!$A$14:$AE$17,$P38,0)</f>
        <v>207.8588</v>
      </c>
      <c r="V38" s="195">
        <f t="shared" si="1"/>
        <v>1.0491070190056815</v>
      </c>
      <c r="W38" s="195">
        <f t="shared" si="0"/>
        <v>1.1030221396530628</v>
      </c>
      <c r="X38" s="195">
        <f t="shared" si="0"/>
        <v>1.0584840608464976</v>
      </c>
      <c r="Y38" s="195">
        <f t="shared" si="0"/>
        <v>0.99423620923373635</v>
      </c>
    </row>
    <row r="39" spans="1:25" s="185" customFormat="1" ht="4.5" customHeight="1">
      <c r="A39" s="15"/>
      <c r="B39" s="15"/>
      <c r="C39" s="15"/>
      <c r="D39" s="15"/>
      <c r="E39" s="15"/>
      <c r="F39" s="15"/>
      <c r="G39" s="15"/>
      <c r="H39" s="15"/>
      <c r="I39" s="15"/>
      <c r="J39" s="15"/>
      <c r="K39" s="15"/>
      <c r="L39" s="15"/>
      <c r="M39" s="15"/>
      <c r="P39" s="185">
        <v>14</v>
      </c>
      <c r="Q39" s="187">
        <v>41436</v>
      </c>
      <c r="R39" s="185">
        <f>VLOOKUP(R$25,GDNganh!$A$14:$AE$17,$P39,0)</f>
        <v>218.2354</v>
      </c>
      <c r="S39" s="185">
        <f>VLOOKUP(S$25,GDNganh!$A$14:$AE$17,$P39,0)</f>
        <v>229.49440000000001</v>
      </c>
      <c r="T39" s="185">
        <f>VLOOKUP(T$25,GDNganh!$A$14:$AE$17,$P39,0)</f>
        <v>220.8475</v>
      </c>
      <c r="U39" s="185">
        <f>VLOOKUP(U$25,GDNganh!$A$14:$AE$17,$P39,0)</f>
        <v>208.12100000000001</v>
      </c>
      <c r="V39" s="195">
        <f t="shared" si="1"/>
        <v>1.0438698617359869</v>
      </c>
      <c r="W39" s="195">
        <f t="shared" si="0"/>
        <v>1.0977242353769521</v>
      </c>
      <c r="X39" s="195">
        <f t="shared" si="0"/>
        <v>1.0563641338194369</v>
      </c>
      <c r="Y39" s="195">
        <f t="shared" si="0"/>
        <v>0.99549037183864453</v>
      </c>
    </row>
    <row r="40" spans="1:25" ht="5.25" customHeight="1">
      <c r="A40"/>
      <c r="B40"/>
      <c r="C40"/>
      <c r="D40"/>
      <c r="E40"/>
      <c r="F40"/>
      <c r="G40"/>
      <c r="H40" s="15"/>
      <c r="I40"/>
      <c r="J40"/>
      <c r="K40"/>
      <c r="L40"/>
      <c r="M40"/>
      <c r="P40" s="185">
        <v>15</v>
      </c>
      <c r="Q40" s="187">
        <v>41437</v>
      </c>
      <c r="R40" s="185">
        <f>VLOOKUP(R$25,GDNganh!$A$14:$AE$17,$P40,0)</f>
        <v>215.95570000000001</v>
      </c>
      <c r="S40" s="185">
        <f>VLOOKUP(S$25,GDNganh!$A$14:$AE$17,$P40,0)</f>
        <v>230.04349999999999</v>
      </c>
      <c r="T40" s="185">
        <f>VLOOKUP(T$25,GDNganh!$A$14:$AE$17,$P40,0)</f>
        <v>223.06110000000001</v>
      </c>
      <c r="U40" s="185">
        <f>VLOOKUP(U$25,GDNganh!$A$14:$AE$17,$P40,0)</f>
        <v>208.64750000000001</v>
      </c>
      <c r="V40" s="195">
        <f t="shared" si="1"/>
        <v>1.0329655349228322</v>
      </c>
      <c r="W40" s="195">
        <f t="shared" si="0"/>
        <v>1.1003507063394047</v>
      </c>
      <c r="X40" s="195">
        <f t="shared" si="0"/>
        <v>1.0669522892054963</v>
      </c>
      <c r="Y40" s="195">
        <f t="shared" si="0"/>
        <v>0.99800874182904942</v>
      </c>
    </row>
    <row r="41" spans="1:25">
      <c r="A41"/>
      <c r="B41" s="16" t="s">
        <v>940</v>
      </c>
      <c r="C41"/>
      <c r="D41"/>
      <c r="E41"/>
      <c r="F41"/>
      <c r="G41"/>
      <c r="H41" s="15"/>
      <c r="I41" s="16" t="s">
        <v>35</v>
      </c>
      <c r="J41"/>
      <c r="K41"/>
      <c r="L41"/>
      <c r="M41"/>
      <c r="P41" s="185">
        <v>16</v>
      </c>
      <c r="Q41" s="187">
        <v>41438</v>
      </c>
      <c r="R41" s="185">
        <f>VLOOKUP(R$25,GDNganh!$A$14:$AE$17,$P41,0)</f>
        <v>214.92439999999999</v>
      </c>
      <c r="S41" s="185">
        <f>VLOOKUP(S$25,GDNganh!$A$14:$AE$17,$P41,0)</f>
        <v>229.31489999999999</v>
      </c>
      <c r="T41" s="185">
        <f>VLOOKUP(T$25,GDNganh!$A$14:$AE$17,$P41,0)</f>
        <v>224.4134</v>
      </c>
      <c r="U41" s="185">
        <f>VLOOKUP(U$25,GDNganh!$A$14:$AE$17,$P41,0)</f>
        <v>209.3725</v>
      </c>
      <c r="V41" s="195">
        <f t="shared" si="1"/>
        <v>1.0280325910081038</v>
      </c>
      <c r="W41" s="195">
        <f t="shared" si="0"/>
        <v>1.096865645798077</v>
      </c>
      <c r="X41" s="195">
        <f t="shared" si="0"/>
        <v>1.073420649581611</v>
      </c>
      <c r="Y41" s="195">
        <f t="shared" si="0"/>
        <v>1.0014765827465109</v>
      </c>
    </row>
    <row r="42" spans="1:25">
      <c r="A42"/>
      <c r="B42"/>
      <c r="C42"/>
      <c r="D42"/>
      <c r="E42"/>
      <c r="F42"/>
      <c r="G42"/>
      <c r="H42" s="15"/>
      <c r="I42"/>
      <c r="J42"/>
      <c r="K42"/>
      <c r="L42"/>
      <c r="M42"/>
      <c r="P42" s="185">
        <v>17</v>
      </c>
      <c r="Q42" s="187">
        <v>41439</v>
      </c>
      <c r="R42" s="185">
        <f>VLOOKUP(R$25,GDNganh!$A$14:$AE$17,$P42,0)</f>
        <v>212.40469999999999</v>
      </c>
      <c r="S42" s="185">
        <f>VLOOKUP(S$25,GDNganh!$A$14:$AE$17,$P42,0)</f>
        <v>228.67359999999999</v>
      </c>
      <c r="T42" s="185">
        <f>VLOOKUP(T$25,GDNganh!$A$14:$AE$17,$P42,0)</f>
        <v>225.01140000000001</v>
      </c>
      <c r="U42" s="185">
        <f>VLOOKUP(U$25,GDNganh!$A$14:$AE$17,$P42,0)</f>
        <v>210.0367</v>
      </c>
      <c r="V42" s="195">
        <f t="shared" si="1"/>
        <v>1.0159802892705481</v>
      </c>
      <c r="W42" s="195">
        <f t="shared" si="0"/>
        <v>1.0937981611355003</v>
      </c>
      <c r="X42" s="195">
        <f t="shared" si="0"/>
        <v>1.0762810204349105</v>
      </c>
      <c r="Y42" s="195">
        <f t="shared" si="0"/>
        <v>1.0046536033497908</v>
      </c>
    </row>
    <row r="43" spans="1:25" s="165" customFormat="1" ht="12.95" customHeight="1">
      <c r="A43" s="7"/>
      <c r="B43" s="14"/>
      <c r="C43" s="14"/>
      <c r="D43" s="14"/>
      <c r="E43" s="14"/>
      <c r="F43" s="14"/>
      <c r="G43" s="14"/>
      <c r="H43" s="14"/>
      <c r="I43" s="14"/>
      <c r="J43" s="14"/>
      <c r="K43" s="14"/>
      <c r="L43" s="14"/>
      <c r="M43" s="14"/>
      <c r="P43" s="185">
        <v>18</v>
      </c>
      <c r="Q43" s="187">
        <v>41442</v>
      </c>
      <c r="R43" s="185">
        <f>VLOOKUP(R$25,GDNganh!$A$14:$AE$17,$P43,0)</f>
        <v>208.52610000000001</v>
      </c>
      <c r="S43" s="185">
        <f>VLOOKUP(S$25,GDNganh!$A$14:$AE$17,$P43,0)</f>
        <v>222.3733</v>
      </c>
      <c r="T43" s="185">
        <f>VLOOKUP(T$25,GDNganh!$A$14:$AE$17,$P43,0)</f>
        <v>218.61789999999999</v>
      </c>
      <c r="U43" s="185">
        <f>VLOOKUP(U$25,GDNganh!$A$14:$AE$17,$P43,0)</f>
        <v>207.31720000000001</v>
      </c>
      <c r="V43" s="195">
        <f t="shared" si="1"/>
        <v>0.99742805784645661</v>
      </c>
      <c r="W43" s="195">
        <f t="shared" ref="W43:W56" si="2">S43/$R$27</f>
        <v>1.0636623844013169</v>
      </c>
      <c r="X43" s="195">
        <f t="shared" ref="X43:X56" si="3">T43/$R$27</f>
        <v>1.0456994467717511</v>
      </c>
      <c r="Y43" s="195">
        <f t="shared" ref="Y43:Y55" si="4">U43/$R$27</f>
        <v>0.99164561248767136</v>
      </c>
    </row>
    <row r="44" spans="1:25" s="165" customFormat="1" ht="12.95" customHeight="1">
      <c r="A44" s="7"/>
      <c r="B44" s="14"/>
      <c r="C44" s="14"/>
      <c r="D44" s="14"/>
      <c r="E44" s="14"/>
      <c r="F44" s="14"/>
      <c r="G44" s="14"/>
      <c r="H44" s="14"/>
      <c r="I44" s="14"/>
      <c r="J44" s="14"/>
      <c r="K44" s="14"/>
      <c r="L44" s="14"/>
      <c r="M44" s="14"/>
      <c r="P44" s="185">
        <v>19</v>
      </c>
      <c r="Q44" s="187">
        <v>41443</v>
      </c>
      <c r="R44" s="185">
        <f>VLOOKUP(R$25,GDNganh!$A$14:$AE$17,$P44,0)</f>
        <v>208.7961</v>
      </c>
      <c r="S44" s="185">
        <f>VLOOKUP(S$25,GDNganh!$A$14:$AE$17,$P44,0)</f>
        <v>222.8811</v>
      </c>
      <c r="T44" s="185">
        <f>VLOOKUP(T$25,GDNganh!$A$14:$AE$17,$P44,0)</f>
        <v>217.15299999999999</v>
      </c>
      <c r="U44" s="185">
        <f>VLOOKUP(U$25,GDNganh!$A$14:$AE$17,$P44,0)</f>
        <v>207.9716</v>
      </c>
      <c r="V44" s="195">
        <f t="shared" si="1"/>
        <v>0.99871952963640764</v>
      </c>
      <c r="W44" s="195">
        <f t="shared" si="2"/>
        <v>1.0660913080121954</v>
      </c>
      <c r="X44" s="195">
        <f t="shared" si="3"/>
        <v>1.038692494826938</v>
      </c>
      <c r="Y44" s="195">
        <f t="shared" si="4"/>
        <v>0.9947757574482049</v>
      </c>
    </row>
    <row r="45" spans="1:25" s="185" customFormat="1">
      <c r="A45" s="15"/>
      <c r="B45" s="15"/>
      <c r="C45" s="15"/>
      <c r="D45" s="15"/>
      <c r="E45" s="15"/>
      <c r="F45" s="15"/>
      <c r="G45" s="15"/>
      <c r="H45" s="15"/>
      <c r="I45" s="15"/>
      <c r="J45" s="15"/>
      <c r="K45" s="15"/>
      <c r="L45" s="15"/>
      <c r="M45" s="15"/>
      <c r="P45" s="185">
        <v>20</v>
      </c>
      <c r="Q45" s="187">
        <v>41444</v>
      </c>
      <c r="R45" s="185">
        <f>VLOOKUP(R$25,GDNganh!$A$14:$AE$17,$P45,0)</f>
        <v>210.82579999999999</v>
      </c>
      <c r="S45" s="185">
        <f>VLOOKUP(S$25,GDNganh!$A$14:$AE$17,$P45,0)</f>
        <v>222.90780000000001</v>
      </c>
      <c r="T45" s="185">
        <f>VLOOKUP(T$25,GDNganh!$A$14:$AE$17,$P45,0)</f>
        <v>218.78720000000001</v>
      </c>
      <c r="U45" s="185">
        <f>VLOOKUP(U$25,GDNganh!$A$14:$AE$17,$P45,0)</f>
        <v>208.91390000000001</v>
      </c>
      <c r="V45" s="195">
        <f t="shared" si="1"/>
        <v>1.0084280492366444</v>
      </c>
      <c r="W45" s="195">
        <f t="shared" si="2"/>
        <v>1.066219020222535</v>
      </c>
      <c r="X45" s="195">
        <f t="shared" si="3"/>
        <v>1.0465092474163391</v>
      </c>
      <c r="Y45" s="195">
        <f t="shared" si="4"/>
        <v>0.99928299399513465</v>
      </c>
    </row>
    <row r="46" spans="1:25" s="185" customFormat="1">
      <c r="A46" s="15"/>
      <c r="B46" s="15"/>
      <c r="C46" s="15"/>
      <c r="D46" s="15"/>
      <c r="E46" s="15"/>
      <c r="F46" s="15"/>
      <c r="G46" s="15"/>
      <c r="H46" s="15"/>
      <c r="I46" s="15"/>
      <c r="J46" s="15"/>
      <c r="K46" s="15"/>
      <c r="L46" s="15"/>
      <c r="M46" s="15"/>
      <c r="P46" s="185">
        <v>21</v>
      </c>
      <c r="Q46" s="187">
        <v>41445</v>
      </c>
      <c r="R46" s="185">
        <f>VLOOKUP(R$25,GDNganh!$A$14:$AE$17,$P46,0)</f>
        <v>209.24780000000001</v>
      </c>
      <c r="S46" s="185">
        <f>VLOOKUP(S$25,GDNganh!$A$14:$AE$17,$P46,0)</f>
        <v>220.41399999999999</v>
      </c>
      <c r="T46" s="185">
        <f>VLOOKUP(T$25,GDNganh!$A$14:$AE$17,$P46,0)</f>
        <v>216.1498</v>
      </c>
      <c r="U46" s="185">
        <f>VLOOKUP(U$25,GDNganh!$A$14:$AE$17,$P46,0)</f>
        <v>208.69880000000001</v>
      </c>
      <c r="V46" s="195">
        <f t="shared" si="1"/>
        <v>1.0008801141087076</v>
      </c>
      <c r="W46" s="195">
        <f t="shared" si="2"/>
        <v>1.0542906041122375</v>
      </c>
      <c r="X46" s="195">
        <f t="shared" si="3"/>
        <v>1.0338939596429415</v>
      </c>
      <c r="Y46" s="195">
        <f t="shared" si="4"/>
        <v>0.99825412146914017</v>
      </c>
    </row>
    <row r="47" spans="1:25" s="185" customFormat="1">
      <c r="A47" s="15"/>
      <c r="B47" s="15"/>
      <c r="C47" s="15"/>
      <c r="D47" s="15"/>
      <c r="E47" s="15"/>
      <c r="F47" s="15"/>
      <c r="G47" s="15"/>
      <c r="H47" s="15"/>
      <c r="I47" s="15"/>
      <c r="J47" s="15"/>
      <c r="K47" s="15"/>
      <c r="L47" s="15"/>
      <c r="M47" s="15"/>
      <c r="P47" s="185">
        <v>22</v>
      </c>
      <c r="Q47" s="187">
        <v>41446</v>
      </c>
      <c r="R47" s="185">
        <f>VLOOKUP(R$25,GDNganh!$A$14:$AE$17,$P47,0)</f>
        <v>208.846</v>
      </c>
      <c r="S47" s="185">
        <f>VLOOKUP(S$25,GDNganh!$A$14:$AE$17,$P47,0)</f>
        <v>220.8185</v>
      </c>
      <c r="T47" s="185">
        <f>VLOOKUP(T$25,GDNganh!$A$14:$AE$17,$P47,0)</f>
        <v>216.29230000000001</v>
      </c>
      <c r="U47" s="185">
        <f>VLOOKUP(U$25,GDNganh!$A$14:$AE$17,$P47,0)</f>
        <v>208.7319</v>
      </c>
      <c r="V47" s="195">
        <f t="shared" si="1"/>
        <v>0.99895821275610608</v>
      </c>
      <c r="W47" s="195">
        <f t="shared" si="2"/>
        <v>1.0562254201827386</v>
      </c>
      <c r="X47" s="195">
        <f t="shared" si="3"/>
        <v>1.0345755697543049</v>
      </c>
      <c r="Y47" s="195">
        <f t="shared" si="4"/>
        <v>0.9984124463441304</v>
      </c>
    </row>
    <row r="48" spans="1:25" s="185" customFormat="1">
      <c r="A48" s="15"/>
      <c r="B48" s="15"/>
      <c r="C48" s="15"/>
      <c r="D48" s="15"/>
      <c r="E48" s="15"/>
      <c r="F48" s="15"/>
      <c r="G48" s="15"/>
      <c r="H48" s="15"/>
      <c r="I48" s="15"/>
      <c r="J48" s="15"/>
      <c r="K48" s="15"/>
      <c r="L48" s="15"/>
      <c r="M48" s="15"/>
      <c r="P48" s="185">
        <v>23</v>
      </c>
      <c r="Q48" s="187">
        <v>41449</v>
      </c>
      <c r="R48" s="185">
        <f>VLOOKUP(R$25,GDNganh!$A$14:$AE$17,$P48,0)</f>
        <v>204.60120000000001</v>
      </c>
      <c r="S48" s="185">
        <f>VLOOKUP(S$25,GDNganh!$A$14:$AE$17,$P48,0)</f>
        <v>219.26669999999999</v>
      </c>
      <c r="T48" s="185">
        <f>VLOOKUP(T$25,GDNganh!$A$14:$AE$17,$P48,0)</f>
        <v>214.3605</v>
      </c>
      <c r="U48" s="185">
        <f>VLOOKUP(U$25,GDNganh!$A$14:$AE$17,$P48,0)</f>
        <v>207.51779999999999</v>
      </c>
      <c r="V48" s="195">
        <f t="shared" si="1"/>
        <v>0.97865436292653252</v>
      </c>
      <c r="W48" s="195">
        <f t="shared" si="2"/>
        <v>1.0488028056507153</v>
      </c>
      <c r="X48" s="195">
        <f t="shared" si="3"/>
        <v>1.0253353282586464</v>
      </c>
      <c r="Y48" s="195">
        <f t="shared" si="4"/>
        <v>0.99260512819531654</v>
      </c>
    </row>
    <row r="49" spans="1:25" s="185" customFormat="1">
      <c r="A49" s="15"/>
      <c r="B49" s="15"/>
      <c r="C49" s="15"/>
      <c r="D49" s="15"/>
      <c r="E49" s="15"/>
      <c r="F49" s="15"/>
      <c r="G49" s="15"/>
      <c r="H49" s="15"/>
      <c r="I49" s="15"/>
      <c r="J49" s="15"/>
      <c r="K49" s="15"/>
      <c r="L49" s="15"/>
      <c r="M49" s="15"/>
      <c r="P49" s="185">
        <v>24</v>
      </c>
      <c r="Q49" s="187">
        <v>41450</v>
      </c>
      <c r="R49" s="185">
        <f>VLOOKUP(R$25,GDNganh!$A$14:$AE$17,$P49,0)</f>
        <v>197.584</v>
      </c>
      <c r="S49" s="185">
        <f>VLOOKUP(S$25,GDNganh!$A$14:$AE$17,$P49,0)</f>
        <v>212.23400000000001</v>
      </c>
      <c r="T49" s="185">
        <f>VLOOKUP(T$25,GDNganh!$A$14:$AE$17,$P49,0)</f>
        <v>209.00319999999999</v>
      </c>
      <c r="U49" s="185">
        <f>VLOOKUP(U$25,GDNganh!$A$14:$AE$17,$P49,0)</f>
        <v>203.80279999999999</v>
      </c>
      <c r="V49" s="195">
        <f t="shared" si="1"/>
        <v>0.94508948942858595</v>
      </c>
      <c r="W49" s="195">
        <f t="shared" si="2"/>
        <v>1.0151637921055678</v>
      </c>
      <c r="X49" s="195">
        <f t="shared" si="3"/>
        <v>0.99971013633158878</v>
      </c>
      <c r="Y49" s="195">
        <f t="shared" si="4"/>
        <v>0.97483543301135822</v>
      </c>
    </row>
    <row r="50" spans="1:25" s="185" customFormat="1">
      <c r="A50" s="15"/>
      <c r="B50" s="15"/>
      <c r="C50" s="15"/>
      <c r="D50" s="15"/>
      <c r="E50" s="15"/>
      <c r="F50" s="15"/>
      <c r="G50" s="15"/>
      <c r="H50" s="15"/>
      <c r="I50" s="15"/>
      <c r="J50" s="15"/>
      <c r="K50" s="15"/>
      <c r="L50" s="15"/>
      <c r="M50" s="15"/>
      <c r="P50" s="185">
        <v>25</v>
      </c>
      <c r="Q50" s="187">
        <v>41451</v>
      </c>
      <c r="R50" s="185">
        <f>VLOOKUP(R$25,GDNganh!$A$14:$AE$17,$P50,0)</f>
        <v>197.78039999999999</v>
      </c>
      <c r="S50" s="185">
        <f>VLOOKUP(S$25,GDNganh!$A$14:$AE$17,$P50,0)</f>
        <v>213.36779999999999</v>
      </c>
      <c r="T50" s="185">
        <f>VLOOKUP(T$25,GDNganh!$A$14:$AE$17,$P50,0)</f>
        <v>208.67359999999999</v>
      </c>
      <c r="U50" s="185">
        <f>VLOOKUP(U$25,GDNganh!$A$14:$AE$17,$P50,0)</f>
        <v>204.17930000000001</v>
      </c>
      <c r="V50" s="195">
        <f t="shared" si="1"/>
        <v>0.94602891557505409</v>
      </c>
      <c r="W50" s="195">
        <f t="shared" si="2"/>
        <v>1.0205870169775926</v>
      </c>
      <c r="X50" s="195">
        <f t="shared" si="3"/>
        <v>0.99813358410207798</v>
      </c>
      <c r="Y50" s="195">
        <f t="shared" si="4"/>
        <v>0.97663631867401257</v>
      </c>
    </row>
    <row r="51" spans="1:25" s="185" customFormat="1">
      <c r="A51" s="15"/>
      <c r="B51" s="15"/>
      <c r="C51" s="15"/>
      <c r="D51" s="15"/>
      <c r="E51" s="15"/>
      <c r="F51" s="15"/>
      <c r="G51" s="15"/>
      <c r="H51" s="15"/>
      <c r="I51" s="15"/>
      <c r="J51" s="15"/>
      <c r="K51" s="15"/>
      <c r="L51" s="15"/>
      <c r="M51" s="15"/>
      <c r="P51" s="185">
        <v>26</v>
      </c>
      <c r="Q51" s="187">
        <v>41452</v>
      </c>
      <c r="R51" s="185">
        <f>VLOOKUP(R$25,GDNganh!$A$14:$AE$17,$P51,0)</f>
        <v>201.8004</v>
      </c>
      <c r="S51" s="185">
        <f>VLOOKUP(S$25,GDNganh!$A$14:$AE$17,$P51,0)</f>
        <v>217.2313</v>
      </c>
      <c r="T51" s="185">
        <f>VLOOKUP(T$25,GDNganh!$A$14:$AE$17,$P51,0)</f>
        <v>211.3904</v>
      </c>
      <c r="U51" s="185">
        <f>VLOOKUP(U$25,GDNganh!$A$14:$AE$17,$P51,0)</f>
        <v>205.55359999999999</v>
      </c>
      <c r="V51" s="195">
        <f t="shared" si="1"/>
        <v>0.96525749555877205</v>
      </c>
      <c r="W51" s="195">
        <f t="shared" si="2"/>
        <v>1.0390670216460238</v>
      </c>
      <c r="X51" s="195">
        <f t="shared" si="3"/>
        <v>1.0111286602462981</v>
      </c>
      <c r="Y51" s="195">
        <f t="shared" si="4"/>
        <v>0.98320991008486402</v>
      </c>
    </row>
    <row r="52" spans="1:25" s="185" customFormat="1">
      <c r="A52" s="15"/>
      <c r="B52" s="15"/>
      <c r="C52" s="15"/>
      <c r="D52" s="15"/>
      <c r="E52" s="15"/>
      <c r="F52" s="15"/>
      <c r="G52" s="15"/>
      <c r="H52" s="15"/>
      <c r="I52" s="15"/>
      <c r="J52" s="15"/>
      <c r="K52" s="15"/>
      <c r="L52" s="15"/>
      <c r="M52" s="15"/>
      <c r="P52" s="185">
        <v>27</v>
      </c>
      <c r="Q52" s="187">
        <v>41453</v>
      </c>
      <c r="R52" s="185">
        <f>VLOOKUP(R$25,GDNganh!$A$14:$AE$17,$P52,0)</f>
        <v>201.02719999999999</v>
      </c>
      <c r="S52" s="185">
        <f>VLOOKUP(S$25,GDNganh!$A$14:$AE$17,$P52,0)</f>
        <v>216.12379999999999</v>
      </c>
      <c r="T52" s="185">
        <f>VLOOKUP(T$25,GDNganh!$A$14:$AE$17,$P52,0)</f>
        <v>211.15880000000001</v>
      </c>
      <c r="U52" s="185">
        <f>VLOOKUP(U$25,GDNganh!$A$14:$AE$17,$P52,0)</f>
        <v>205.321</v>
      </c>
      <c r="V52" s="195">
        <f t="shared" si="1"/>
        <v>0.96155910301065994</v>
      </c>
      <c r="W52" s="195">
        <f t="shared" si="2"/>
        <v>1.0337695956927981</v>
      </c>
      <c r="X52" s="195">
        <f t="shared" si="3"/>
        <v>1.0100208644442512</v>
      </c>
      <c r="Y52" s="195">
        <f t="shared" si="4"/>
        <v>0.98209733105396535</v>
      </c>
    </row>
    <row r="53" spans="1:25" s="185" customFormat="1">
      <c r="A53" s="15"/>
      <c r="B53" s="15"/>
      <c r="C53" s="15"/>
      <c r="D53" s="15"/>
      <c r="E53" s="15"/>
      <c r="F53" s="15"/>
      <c r="G53" s="15"/>
      <c r="H53" s="15"/>
      <c r="I53" s="15"/>
      <c r="J53" s="15"/>
      <c r="K53" s="15"/>
      <c r="L53" s="15"/>
      <c r="M53" s="15"/>
      <c r="P53" s="185">
        <v>28</v>
      </c>
      <c r="Q53" s="187">
        <v>41456</v>
      </c>
      <c r="R53" s="185">
        <f>VLOOKUP(R$25,GDNganh!$A$14:$AE$17,$P53,0)</f>
        <v>200.93029999999999</v>
      </c>
      <c r="S53" s="185">
        <f>VLOOKUP(S$25,GDNganh!$A$14:$AE$17,$P53,0)</f>
        <v>213.93170000000001</v>
      </c>
      <c r="T53" s="185">
        <f>VLOOKUP(T$25,GDNganh!$A$14:$AE$17,$P53,0)</f>
        <v>210.185</v>
      </c>
      <c r="U53" s="185">
        <f>VLOOKUP(U$25,GDNganh!$A$14:$AE$17,$P53,0)</f>
        <v>204.78200000000001</v>
      </c>
      <c r="V53" s="195">
        <f t="shared" si="1"/>
        <v>0.961095608134933</v>
      </c>
      <c r="W53" s="195">
        <f t="shared" si="2"/>
        <v>1.0232842797270498</v>
      </c>
      <c r="X53" s="195">
        <f t="shared" si="3"/>
        <v>1.0053629561884938</v>
      </c>
      <c r="Y53" s="195">
        <f t="shared" si="4"/>
        <v>0.97951917070291472</v>
      </c>
    </row>
    <row r="54" spans="1:25" s="185" customFormat="1">
      <c r="A54" s="15"/>
      <c r="B54" s="15"/>
      <c r="C54" s="15"/>
      <c r="D54" s="15"/>
      <c r="E54" s="15"/>
      <c r="F54" s="15"/>
      <c r="G54" s="15"/>
      <c r="H54" s="15"/>
      <c r="I54" s="15"/>
      <c r="J54" s="15"/>
      <c r="K54" s="15"/>
      <c r="L54" s="15"/>
      <c r="M54" s="15"/>
      <c r="P54" s="185">
        <v>29</v>
      </c>
      <c r="Q54" s="187">
        <v>41457</v>
      </c>
      <c r="R54" s="185">
        <f>VLOOKUP(R$25,GDNganh!$A$14:$AE$17,$P54,0)</f>
        <v>205.2002</v>
      </c>
      <c r="S54" s="185">
        <f>VLOOKUP(S$25,GDNganh!$A$14:$AE$17,$P54,0)</f>
        <v>217.81700000000001</v>
      </c>
      <c r="T54" s="185">
        <f>VLOOKUP(T$25,GDNganh!$A$14:$AE$17,$P54,0)</f>
        <v>213.4717</v>
      </c>
      <c r="U54" s="185">
        <f>VLOOKUP(U$25,GDNganh!$A$14:$AE$17,$P54,0)</f>
        <v>205.60910000000001</v>
      </c>
      <c r="V54" s="195">
        <f t="shared" si="1"/>
        <v>0.98151951700868356</v>
      </c>
      <c r="W54" s="195">
        <f t="shared" si="2"/>
        <v>1.0418685587844476</v>
      </c>
      <c r="X54" s="195">
        <f t="shared" si="3"/>
        <v>1.0210839944552812</v>
      </c>
      <c r="Y54" s="195">
        <f t="shared" si="4"/>
        <v>0.98347537928613193</v>
      </c>
    </row>
    <row r="55" spans="1:25" s="185" customFormat="1">
      <c r="A55" s="15"/>
      <c r="B55" s="15"/>
      <c r="C55" s="15"/>
      <c r="D55" s="15"/>
      <c r="E55" s="15"/>
      <c r="F55" s="15"/>
      <c r="G55" s="15"/>
      <c r="H55" s="15"/>
      <c r="I55" s="15"/>
      <c r="J55" s="15"/>
      <c r="K55" s="15"/>
      <c r="L55" s="15"/>
      <c r="M55" s="15"/>
      <c r="P55" s="185">
        <v>30</v>
      </c>
      <c r="Q55" s="187">
        <v>41458</v>
      </c>
      <c r="R55" s="185">
        <f>VLOOKUP(R$25,GDNganh!$A$14:$AE$17,$P55,0)</f>
        <v>203.92009999999999</v>
      </c>
      <c r="S55" s="185">
        <f>VLOOKUP(S$25,GDNganh!$A$14:$AE$17,$P55,0)</f>
        <v>217.8828</v>
      </c>
      <c r="T55" s="185">
        <f>VLOOKUP(T$25,GDNganh!$A$14:$AE$17,$P55,0)</f>
        <v>213.0078</v>
      </c>
      <c r="U55" s="185">
        <f>VLOOKUP(U$25,GDNganh!$A$14:$AE$17,$P55,0)</f>
        <v>205.2568</v>
      </c>
      <c r="V55" s="195">
        <f t="shared" si="1"/>
        <v>0.97539650575565928</v>
      </c>
      <c r="W55" s="195">
        <f t="shared" si="2"/>
        <v>1.0421832952428876</v>
      </c>
      <c r="X55" s="195">
        <f t="shared" si="3"/>
        <v>1.018865054590991</v>
      </c>
      <c r="Y55" s="195">
        <f t="shared" si="4"/>
        <v>0.98179024776168811</v>
      </c>
    </row>
    <row r="56" spans="1:25" s="185" customFormat="1">
      <c r="A56" s="15"/>
      <c r="B56" s="89" t="s">
        <v>147</v>
      </c>
      <c r="C56"/>
      <c r="D56"/>
      <c r="E56"/>
      <c r="F56"/>
      <c r="G56" s="15"/>
      <c r="H56" s="15"/>
      <c r="I56" s="15"/>
      <c r="J56" s="15"/>
      <c r="K56" s="15"/>
      <c r="L56" s="15"/>
      <c r="M56" s="15"/>
      <c r="P56" s="185">
        <v>31</v>
      </c>
      <c r="Q56" s="187">
        <v>41459</v>
      </c>
      <c r="R56" s="185">
        <f>VLOOKUP(R$25,GDNganh!$A$14:$AE$17,$P56,0)</f>
        <v>203.70769999999999</v>
      </c>
      <c r="S56" s="185">
        <f>VLOOKUP(S$25,GDNganh!$A$14:$AE$17,$P56,0)</f>
        <v>218.19499999999999</v>
      </c>
      <c r="T56" s="185">
        <f>VLOOKUP(T$25,GDNganh!$A$14:$AE$17,$P56,0)</f>
        <v>213.96639999999999</v>
      </c>
      <c r="U56" s="185">
        <f>VLOOKUP(U$25,GDNganh!$A$14:$AE$17,$P56,0)</f>
        <v>205.78450000000001</v>
      </c>
      <c r="V56" s="195">
        <f t="shared" si="1"/>
        <v>0.97438054794756435</v>
      </c>
      <c r="W56" s="195">
        <f t="shared" si="2"/>
        <v>1.0436766192903792</v>
      </c>
      <c r="X56" s="195">
        <f t="shared" si="3"/>
        <v>1.0234502577682028</v>
      </c>
      <c r="Y56" s="195">
        <f>U56/$R$27</f>
        <v>0.98431435762671504</v>
      </c>
    </row>
    <row r="57" spans="1:25">
      <c r="A57"/>
      <c r="B57" s="12" t="s">
        <v>143</v>
      </c>
      <c r="C57"/>
      <c r="D57"/>
      <c r="E57" s="12" t="s">
        <v>145</v>
      </c>
      <c r="F57"/>
      <c r="G57"/>
      <c r="H57" s="15"/>
      <c r="I57"/>
      <c r="J57"/>
      <c r="K57"/>
      <c r="L57"/>
      <c r="M57"/>
    </row>
    <row r="58" spans="1:25" s="164" customFormat="1" ht="12.95" customHeight="1">
      <c r="A58" s="12"/>
      <c r="B58" s="12" t="s">
        <v>144</v>
      </c>
      <c r="C58"/>
      <c r="D58"/>
      <c r="E58" s="12" t="s">
        <v>146</v>
      </c>
      <c r="F58"/>
      <c r="G58"/>
      <c r="H58" s="12"/>
      <c r="I58" s="12"/>
      <c r="J58" s="12"/>
      <c r="K58" s="12"/>
      <c r="L58" s="12"/>
      <c r="M58" s="12"/>
      <c r="P58" s="164" t="s">
        <v>1609</v>
      </c>
      <c r="S58" s="206">
        <f>'Real-time Hose'!B2</f>
        <v>41459</v>
      </c>
      <c r="T58" s="164" t="s">
        <v>1613</v>
      </c>
      <c r="W58" s="206">
        <f>'Real-time HNX'!B2</f>
        <v>41459</v>
      </c>
    </row>
    <row r="59" spans="1:25" ht="8.25" customHeight="1" thickBot="1">
      <c r="A59"/>
      <c r="B59" s="31"/>
      <c r="C59" s="31"/>
      <c r="D59" s="31"/>
      <c r="E59" s="31"/>
      <c r="F59" s="31"/>
      <c r="G59"/>
      <c r="H59" s="15"/>
      <c r="I59"/>
      <c r="J59"/>
      <c r="K59"/>
      <c r="L59"/>
      <c r="M59"/>
      <c r="P59" s="185" t="s">
        <v>1610</v>
      </c>
      <c r="Q59" s="185" t="s">
        <v>1611</v>
      </c>
      <c r="R59" s="185" t="s">
        <v>44</v>
      </c>
      <c r="S59" s="185" t="s">
        <v>1612</v>
      </c>
      <c r="T59" s="185" t="s">
        <v>1610</v>
      </c>
      <c r="U59" s="185" t="s">
        <v>1614</v>
      </c>
      <c r="V59" s="185" t="s">
        <v>44</v>
      </c>
      <c r="W59" s="185" t="s">
        <v>1612</v>
      </c>
      <c r="X59" s="186" t="s">
        <v>1629</v>
      </c>
      <c r="Y59" s="186" t="s">
        <v>1629</v>
      </c>
    </row>
    <row r="60" spans="1:25">
      <c r="A60"/>
      <c r="B60" s="33" t="s">
        <v>0</v>
      </c>
      <c r="C60" s="32"/>
      <c r="D60" s="32"/>
      <c r="E60" s="32"/>
      <c r="F60" s="32"/>
      <c r="G60" s="32"/>
      <c r="H60" s="32"/>
      <c r="I60" s="32"/>
      <c r="J60" s="34"/>
      <c r="K60" s="34"/>
      <c r="L60" s="34"/>
      <c r="M60" s="35" t="s">
        <v>1698</v>
      </c>
      <c r="P60" s="205">
        <f>'Real-time Hose'!C2</f>
        <v>0.38702546296296297</v>
      </c>
      <c r="Q60" s="185">
        <f>'Real-time Hose'!D2</f>
        <v>489.2</v>
      </c>
      <c r="R60" s="185">
        <f>'Real-time Hose'!E2</f>
        <v>1576810</v>
      </c>
      <c r="S60" s="185">
        <f>R60</f>
        <v>1576810</v>
      </c>
      <c r="T60" s="207">
        <f>'Real-time HNX'!C2</f>
        <v>0.37565972222222221</v>
      </c>
      <c r="U60" s="186">
        <f>'Real-time HNX'!D2</f>
        <v>63.06</v>
      </c>
      <c r="V60" s="186">
        <f>'Real-time HNX'!E2</f>
        <v>313100</v>
      </c>
      <c r="W60" s="186">
        <f>V60</f>
        <v>313100</v>
      </c>
      <c r="X60" s="186">
        <f>'Real-time Hose'!F2</f>
        <v>487.35</v>
      </c>
      <c r="Y60" s="186">
        <f>'Real-time HNX'!F2</f>
        <v>63.07</v>
      </c>
    </row>
    <row r="61" spans="1:25">
      <c r="P61" s="205">
        <f>'Real-time Hose'!C3</f>
        <v>0.38734953703703701</v>
      </c>
      <c r="Q61" s="185">
        <f>'Real-time Hose'!D3</f>
        <v>488.94</v>
      </c>
      <c r="R61" s="185">
        <f>'Real-time Hose'!E3</f>
        <v>1685640</v>
      </c>
      <c r="S61" s="185">
        <f>IF((R61-R60)&lt;0,0,R61-R60)</f>
        <v>108830</v>
      </c>
      <c r="T61" s="207">
        <f>'Real-time HNX'!C3</f>
        <v>0.37631944444444443</v>
      </c>
      <c r="U61" s="186">
        <f>'Real-time HNX'!D3</f>
        <v>63.06</v>
      </c>
      <c r="V61" s="186">
        <f>'Real-time HNX'!E3</f>
        <v>321500</v>
      </c>
      <c r="W61" s="185">
        <f>IF((V61-V60)&lt;0,0,V61-V60)</f>
        <v>8400</v>
      </c>
      <c r="X61" s="186">
        <f>'Real-time Hose'!F3</f>
        <v>487.35</v>
      </c>
      <c r="Y61" s="186">
        <f>'Real-time HNX'!F3</f>
        <v>63.07</v>
      </c>
    </row>
    <row r="62" spans="1:25">
      <c r="P62" s="205">
        <f>'Real-time Hose'!C4</f>
        <v>0.38880787037037035</v>
      </c>
      <c r="Q62" s="185">
        <f>'Real-time Hose'!D4</f>
        <v>488.53</v>
      </c>
      <c r="R62" s="185">
        <f>'Real-time Hose'!E4</f>
        <v>1949180</v>
      </c>
      <c r="S62" s="185">
        <f t="shared" ref="S62:S125" si="5">IF((R62-R61)&lt;0,0,R62-R61)</f>
        <v>263540</v>
      </c>
      <c r="T62" s="207">
        <f>'Real-time HNX'!C4</f>
        <v>0.37776620370370373</v>
      </c>
      <c r="U62" s="186">
        <f>'Real-time HNX'!D4</f>
        <v>62.94</v>
      </c>
      <c r="V62" s="186">
        <f>'Real-time HNX'!E4</f>
        <v>473500</v>
      </c>
      <c r="W62" s="185">
        <f t="shared" ref="W62:W125" si="6">IF((V62-V61)&lt;0,0,V62-V61)</f>
        <v>152000</v>
      </c>
      <c r="X62" s="186">
        <f>'Real-time Hose'!F4</f>
        <v>487.35</v>
      </c>
      <c r="Y62" s="186">
        <f>'Real-time HNX'!F4</f>
        <v>63.07</v>
      </c>
    </row>
    <row r="63" spans="1:25">
      <c r="P63" s="205">
        <f>'Real-time Hose'!C5</f>
        <v>0.38944444444444448</v>
      </c>
      <c r="Q63" s="185">
        <f>'Real-time Hose'!D5</f>
        <v>488.53</v>
      </c>
      <c r="R63" s="185">
        <f>'Real-time Hose'!E5</f>
        <v>1949180</v>
      </c>
      <c r="S63" s="185">
        <f t="shared" si="5"/>
        <v>0</v>
      </c>
      <c r="T63" s="207">
        <f>'Real-time HNX'!C5</f>
        <v>0.37908564814814816</v>
      </c>
      <c r="U63" s="186">
        <f>'Real-time HNX'!D5</f>
        <v>62.95</v>
      </c>
      <c r="V63" s="186">
        <f>'Real-time HNX'!E5</f>
        <v>563786</v>
      </c>
      <c r="W63" s="185">
        <f t="shared" si="6"/>
        <v>90286</v>
      </c>
      <c r="X63" s="186">
        <f>'Real-time Hose'!F5</f>
        <v>487.35</v>
      </c>
      <c r="Y63" s="186">
        <f>'Real-time HNX'!F5</f>
        <v>63.07</v>
      </c>
    </row>
    <row r="64" spans="1:25">
      <c r="P64" s="205">
        <f>'Real-time Hose'!C6</f>
        <v>0.39034722222222223</v>
      </c>
      <c r="Q64" s="185">
        <f>'Real-time Hose'!D6</f>
        <v>488.29</v>
      </c>
      <c r="R64" s="185">
        <f>'Real-time Hose'!E6</f>
        <v>2316790</v>
      </c>
      <c r="S64" s="185">
        <f t="shared" si="5"/>
        <v>367610</v>
      </c>
      <c r="T64" s="207">
        <f>'Real-time HNX'!C6</f>
        <v>0.38048611111111108</v>
      </c>
      <c r="U64" s="186">
        <f>'Real-time HNX'!D6</f>
        <v>63.01</v>
      </c>
      <c r="V64" s="186">
        <f>'Real-time HNX'!E6</f>
        <v>619586</v>
      </c>
      <c r="W64" s="185">
        <f t="shared" si="6"/>
        <v>55800</v>
      </c>
      <c r="X64" s="186">
        <f>'Real-time Hose'!F6</f>
        <v>487.35</v>
      </c>
      <c r="Y64" s="186">
        <f>'Real-time HNX'!F6</f>
        <v>63.07</v>
      </c>
    </row>
    <row r="65" spans="16:25">
      <c r="P65" s="205">
        <f>'Real-time Hose'!C7</f>
        <v>0.39158564814814811</v>
      </c>
      <c r="Q65" s="185">
        <f>'Real-time Hose'!D7</f>
        <v>488.34</v>
      </c>
      <c r="R65" s="185">
        <f>'Real-time Hose'!E7</f>
        <v>2572900</v>
      </c>
      <c r="S65" s="185">
        <f t="shared" si="5"/>
        <v>256110</v>
      </c>
      <c r="T65" s="207">
        <f>'Real-time HNX'!C7</f>
        <v>0.38184027777777779</v>
      </c>
      <c r="U65" s="186">
        <f>'Real-time HNX'!D7</f>
        <v>63.01</v>
      </c>
      <c r="V65" s="186">
        <f>'Real-time HNX'!E7</f>
        <v>678886</v>
      </c>
      <c r="W65" s="185">
        <f t="shared" si="6"/>
        <v>59300</v>
      </c>
      <c r="X65" s="186">
        <f>'Real-time Hose'!F7</f>
        <v>487.35</v>
      </c>
      <c r="Y65" s="186">
        <f>'Real-time HNX'!F7</f>
        <v>63.07</v>
      </c>
    </row>
    <row r="66" spans="16:25">
      <c r="P66" s="205">
        <f>'Real-time Hose'!C8</f>
        <v>0.39222222222222225</v>
      </c>
      <c r="Q66" s="185">
        <f>'Real-time Hose'!D8</f>
        <v>488.34</v>
      </c>
      <c r="R66" s="185">
        <f>'Real-time Hose'!E8</f>
        <v>2572900</v>
      </c>
      <c r="S66" s="185">
        <f t="shared" si="5"/>
        <v>0</v>
      </c>
      <c r="T66" s="207">
        <f>'Real-time HNX'!C8</f>
        <v>0.38325231481481481</v>
      </c>
      <c r="U66" s="186">
        <f>'Real-time HNX'!D8</f>
        <v>63.01</v>
      </c>
      <c r="V66" s="186">
        <f>'Real-time HNX'!E8</f>
        <v>889886</v>
      </c>
      <c r="W66" s="185">
        <f t="shared" si="6"/>
        <v>211000</v>
      </c>
      <c r="X66" s="186">
        <f>'Real-time Hose'!F8</f>
        <v>487.35</v>
      </c>
      <c r="Y66" s="186">
        <f>'Real-time HNX'!F8</f>
        <v>63.07</v>
      </c>
    </row>
    <row r="67" spans="16:25">
      <c r="P67" s="205">
        <f>'Real-time Hose'!C9</f>
        <v>0.39432870370370371</v>
      </c>
      <c r="Q67" s="185">
        <f>'Real-time Hose'!D9</f>
        <v>488.34</v>
      </c>
      <c r="R67" s="185">
        <f>'Real-time Hose'!E9</f>
        <v>3160580</v>
      </c>
      <c r="S67" s="185">
        <f t="shared" si="5"/>
        <v>587680</v>
      </c>
      <c r="T67" s="207">
        <f>'Real-time HNX'!C9</f>
        <v>0.38468750000000002</v>
      </c>
      <c r="U67" s="186">
        <f>'Real-time HNX'!D9</f>
        <v>62.98</v>
      </c>
      <c r="V67" s="186">
        <f>'Real-time HNX'!E9</f>
        <v>953211</v>
      </c>
      <c r="W67" s="185">
        <f t="shared" si="6"/>
        <v>63325</v>
      </c>
      <c r="X67" s="186">
        <f>'Real-time Hose'!F9</f>
        <v>487.35</v>
      </c>
      <c r="Y67" s="186">
        <f>'Real-time HNX'!F9</f>
        <v>63.07</v>
      </c>
    </row>
    <row r="68" spans="16:25">
      <c r="P68" s="205">
        <f>'Real-time Hose'!C10</f>
        <v>0.39501157407407406</v>
      </c>
      <c r="Q68" s="185">
        <f>'Real-time Hose'!D10</f>
        <v>488.34</v>
      </c>
      <c r="R68" s="185">
        <f>'Real-time Hose'!E10</f>
        <v>3160580</v>
      </c>
      <c r="S68" s="185">
        <f t="shared" si="5"/>
        <v>0</v>
      </c>
      <c r="T68" s="207">
        <f>'Real-time HNX'!C10</f>
        <v>0.38746527777777778</v>
      </c>
      <c r="U68" s="186">
        <f>'Real-time HNX'!D10</f>
        <v>62.93</v>
      </c>
      <c r="V68" s="186">
        <f>'Real-time HNX'!E10</f>
        <v>1193863</v>
      </c>
      <c r="W68" s="185">
        <f t="shared" si="6"/>
        <v>240652</v>
      </c>
      <c r="X68" s="186">
        <f>'Real-time Hose'!F10</f>
        <v>487.35</v>
      </c>
      <c r="Y68" s="186">
        <f>'Real-time HNX'!F10</f>
        <v>63.07</v>
      </c>
    </row>
    <row r="69" spans="16:25">
      <c r="P69" s="205">
        <f>'Real-time Hose'!C11</f>
        <v>0.39594907407407409</v>
      </c>
      <c r="Q69" s="185">
        <f>'Real-time Hose'!D11</f>
        <v>488.11</v>
      </c>
      <c r="R69" s="185">
        <f>'Real-time Hose'!E11</f>
        <v>3621630</v>
      </c>
      <c r="S69" s="185">
        <f t="shared" si="5"/>
        <v>461050</v>
      </c>
      <c r="T69" s="207">
        <f>'Real-time HNX'!C11</f>
        <v>0.38885416666666667</v>
      </c>
      <c r="U69" s="186">
        <f>'Real-time HNX'!D11</f>
        <v>62.92</v>
      </c>
      <c r="V69" s="186">
        <f>'Real-time HNX'!E11</f>
        <v>1375563</v>
      </c>
      <c r="W69" s="185">
        <f t="shared" si="6"/>
        <v>181700</v>
      </c>
      <c r="X69" s="186">
        <f>'Real-time Hose'!F11</f>
        <v>487.35</v>
      </c>
      <c r="Y69" s="186">
        <f>'Real-time HNX'!F11</f>
        <v>63.07</v>
      </c>
    </row>
    <row r="70" spans="16:25">
      <c r="P70" s="205">
        <f>'Real-time Hose'!C12</f>
        <v>0.39719907407407407</v>
      </c>
      <c r="Q70" s="185">
        <f>'Real-time Hose'!D12</f>
        <v>488.57</v>
      </c>
      <c r="R70" s="185">
        <f>'Real-time Hose'!E12</f>
        <v>3999140</v>
      </c>
      <c r="S70" s="185">
        <f t="shared" si="5"/>
        <v>377510</v>
      </c>
      <c r="T70" s="207">
        <f>'Real-time HNX'!C12</f>
        <v>0.39016203703703706</v>
      </c>
      <c r="U70" s="186">
        <f>'Real-time HNX'!D12</f>
        <v>62.91</v>
      </c>
      <c r="V70" s="186">
        <f>'Real-time HNX'!E12</f>
        <v>1444763</v>
      </c>
      <c r="W70" s="185">
        <f t="shared" si="6"/>
        <v>69200</v>
      </c>
      <c r="X70" s="186">
        <f>'Real-time Hose'!F12</f>
        <v>487.35</v>
      </c>
      <c r="Y70" s="186">
        <f>'Real-time HNX'!F12</f>
        <v>63.07</v>
      </c>
    </row>
    <row r="71" spans="16:25">
      <c r="P71" s="205">
        <f>'Real-time Hose'!C13</f>
        <v>0.39782407407407411</v>
      </c>
      <c r="Q71" s="185">
        <f>'Real-time Hose'!D13</f>
        <v>489.03</v>
      </c>
      <c r="R71" s="185">
        <f>'Real-time Hose'!E13</f>
        <v>4151170</v>
      </c>
      <c r="S71" s="185">
        <f t="shared" si="5"/>
        <v>152030</v>
      </c>
      <c r="T71" s="207">
        <f>'Real-time HNX'!C13</f>
        <v>0.3916203703703704</v>
      </c>
      <c r="U71" s="186">
        <f>'Real-time HNX'!D13</f>
        <v>62.92</v>
      </c>
      <c r="V71" s="186">
        <f>'Real-time HNX'!E13</f>
        <v>1483163</v>
      </c>
      <c r="W71" s="185">
        <f t="shared" si="6"/>
        <v>38400</v>
      </c>
      <c r="X71" s="186">
        <f>'Real-time Hose'!F13</f>
        <v>487.35</v>
      </c>
      <c r="Y71" s="186">
        <f>'Real-time HNX'!F13</f>
        <v>63.07</v>
      </c>
    </row>
    <row r="72" spans="16:25">
      <c r="P72" s="205">
        <f>'Real-time Hose'!C14</f>
        <v>0.39846064814814813</v>
      </c>
      <c r="Q72" s="185">
        <f>'Real-time Hose'!D14</f>
        <v>489.02</v>
      </c>
      <c r="R72" s="185">
        <f>'Real-time Hose'!E14</f>
        <v>4444100</v>
      </c>
      <c r="S72" s="185">
        <f t="shared" si="5"/>
        <v>292930</v>
      </c>
      <c r="T72" s="207">
        <f>'Real-time HNX'!C14</f>
        <v>0.39298611111111109</v>
      </c>
      <c r="U72" s="186">
        <f>'Real-time HNX'!D14</f>
        <v>62.94</v>
      </c>
      <c r="V72" s="186">
        <f>'Real-time HNX'!E14</f>
        <v>1601363</v>
      </c>
      <c r="W72" s="185">
        <f t="shared" si="6"/>
        <v>118200</v>
      </c>
      <c r="X72" s="186">
        <f>'Real-time Hose'!F14</f>
        <v>487.35</v>
      </c>
      <c r="Y72" s="186">
        <f>'Real-time HNX'!F14</f>
        <v>63.07</v>
      </c>
    </row>
    <row r="73" spans="16:25">
      <c r="P73" s="205">
        <f>'Real-time Hose'!C15</f>
        <v>0.40059027777777773</v>
      </c>
      <c r="Q73" s="185">
        <f>'Real-time Hose'!D15</f>
        <v>489.04</v>
      </c>
      <c r="R73" s="185">
        <f>'Real-time Hose'!E15</f>
        <v>4757660</v>
      </c>
      <c r="S73" s="185">
        <f t="shared" si="5"/>
        <v>313560</v>
      </c>
      <c r="T73" s="207">
        <f>'Real-time HNX'!C15</f>
        <v>0.3944212962962963</v>
      </c>
      <c r="U73" s="186">
        <f>'Real-time HNX'!D15</f>
        <v>63.04</v>
      </c>
      <c r="V73" s="186">
        <f>'Real-time HNX'!E15</f>
        <v>1956963</v>
      </c>
      <c r="W73" s="185">
        <f t="shared" si="6"/>
        <v>355600</v>
      </c>
      <c r="X73" s="186">
        <f>'Real-time Hose'!F15</f>
        <v>487.35</v>
      </c>
      <c r="Y73" s="186">
        <f>'Real-time HNX'!F15</f>
        <v>63.07</v>
      </c>
    </row>
    <row r="74" spans="16:25">
      <c r="P74" s="205">
        <f>'Real-time Hose'!C16</f>
        <v>0.4012384259259259</v>
      </c>
      <c r="Q74" s="185">
        <f>'Real-time Hose'!D16</f>
        <v>488.49</v>
      </c>
      <c r="R74" s="185">
        <f>'Real-time Hose'!E16</f>
        <v>5051270</v>
      </c>
      <c r="S74" s="185">
        <f t="shared" si="5"/>
        <v>293610</v>
      </c>
      <c r="T74" s="207">
        <f>'Real-time HNX'!C16</f>
        <v>0.39577546296296301</v>
      </c>
      <c r="U74" s="186">
        <f>'Real-time HNX'!D16</f>
        <v>63.03</v>
      </c>
      <c r="V74" s="186">
        <f>'Real-time HNX'!E16</f>
        <v>2082748</v>
      </c>
      <c r="W74" s="185">
        <f t="shared" si="6"/>
        <v>125785</v>
      </c>
      <c r="X74" s="186">
        <f>'Real-time Hose'!F16</f>
        <v>487.35</v>
      </c>
      <c r="Y74" s="186">
        <f>'Real-time HNX'!F16</f>
        <v>63.07</v>
      </c>
    </row>
    <row r="75" spans="16:25">
      <c r="P75" s="205">
        <f>'Real-time Hose'!C17</f>
        <v>0.40281250000000002</v>
      </c>
      <c r="Q75" s="185">
        <f>'Real-time Hose'!D17</f>
        <v>489.08</v>
      </c>
      <c r="R75" s="185">
        <f>'Real-time Hose'!E17</f>
        <v>5339200</v>
      </c>
      <c r="S75" s="185">
        <f t="shared" si="5"/>
        <v>287930</v>
      </c>
      <c r="T75" s="207">
        <f>'Real-time HNX'!C17</f>
        <v>0.39850694444444446</v>
      </c>
      <c r="U75" s="186">
        <f>'Real-time HNX'!D17</f>
        <v>63.02</v>
      </c>
      <c r="V75" s="186">
        <f>'Real-time HNX'!E17</f>
        <v>2413248</v>
      </c>
      <c r="W75" s="185">
        <f t="shared" si="6"/>
        <v>330500</v>
      </c>
      <c r="X75" s="186">
        <f>'Real-time Hose'!F17</f>
        <v>487.35</v>
      </c>
      <c r="Y75" s="186">
        <f>'Real-time HNX'!F17</f>
        <v>63.07</v>
      </c>
    </row>
    <row r="76" spans="16:25">
      <c r="P76" s="205">
        <f>'Real-time Hose'!C18</f>
        <v>0.40409722222222227</v>
      </c>
      <c r="Q76" s="185">
        <f>'Real-time Hose'!D18</f>
        <v>489.25</v>
      </c>
      <c r="R76" s="185">
        <f>'Real-time Hose'!E18</f>
        <v>5753120</v>
      </c>
      <c r="S76" s="185">
        <f t="shared" si="5"/>
        <v>413920</v>
      </c>
      <c r="T76" s="207">
        <f>'Real-time HNX'!C18</f>
        <v>0.39991898148148147</v>
      </c>
      <c r="U76" s="186">
        <f>'Real-time HNX'!D18</f>
        <v>62.99</v>
      </c>
      <c r="V76" s="186">
        <f>'Real-time HNX'!E18</f>
        <v>2528781</v>
      </c>
      <c r="W76" s="185">
        <f t="shared" si="6"/>
        <v>115533</v>
      </c>
      <c r="X76" s="186">
        <f>'Real-time Hose'!F18</f>
        <v>487.35</v>
      </c>
      <c r="Y76" s="186">
        <f>'Real-time HNX'!F18</f>
        <v>63.07</v>
      </c>
    </row>
    <row r="77" spans="16:25">
      <c r="P77" s="205">
        <f>'Real-time Hose'!C19</f>
        <v>0.40563657407407411</v>
      </c>
      <c r="Q77" s="185">
        <f>'Real-time Hose'!D19</f>
        <v>488.94</v>
      </c>
      <c r="R77" s="185">
        <f>'Real-time Hose'!E19</f>
        <v>6036980</v>
      </c>
      <c r="S77" s="185">
        <f t="shared" si="5"/>
        <v>283860</v>
      </c>
      <c r="T77" s="207">
        <f>'Real-time HNX'!C19</f>
        <v>0.4013194444444444</v>
      </c>
      <c r="U77" s="186">
        <f>'Real-time HNX'!D19</f>
        <v>62.98</v>
      </c>
      <c r="V77" s="186">
        <f>'Real-time HNX'!E19</f>
        <v>2640681</v>
      </c>
      <c r="W77" s="185">
        <f t="shared" si="6"/>
        <v>111900</v>
      </c>
      <c r="X77" s="186">
        <f>'Real-time Hose'!F19</f>
        <v>487.35</v>
      </c>
      <c r="Y77" s="186">
        <f>'Real-time HNX'!F19</f>
        <v>63.07</v>
      </c>
    </row>
    <row r="78" spans="16:25">
      <c r="P78" s="205">
        <f>'Real-time Hose'!C20</f>
        <v>0.40687500000000004</v>
      </c>
      <c r="Q78" s="185">
        <f>'Real-time Hose'!D20</f>
        <v>488.97</v>
      </c>
      <c r="R78" s="185">
        <f>'Real-time Hose'!E20</f>
        <v>6341890</v>
      </c>
      <c r="S78" s="185">
        <f t="shared" si="5"/>
        <v>304910</v>
      </c>
      <c r="T78" s="207">
        <f>'Real-time HNX'!C20</f>
        <v>0.40273148148148147</v>
      </c>
      <c r="U78" s="186">
        <f>'Real-time HNX'!D20</f>
        <v>63.06</v>
      </c>
      <c r="V78" s="186">
        <f>'Real-time HNX'!E20</f>
        <v>2757181</v>
      </c>
      <c r="W78" s="185">
        <f t="shared" si="6"/>
        <v>116500</v>
      </c>
      <c r="X78" s="186">
        <f>'Real-time Hose'!F20</f>
        <v>487.35</v>
      </c>
      <c r="Y78" s="186">
        <f>'Real-time HNX'!F20</f>
        <v>63.07</v>
      </c>
    </row>
    <row r="79" spans="16:25">
      <c r="P79" s="205">
        <f>'Real-time Hose'!C21</f>
        <v>0.40842592592592591</v>
      </c>
      <c r="Q79" s="185">
        <f>'Real-time Hose'!D21</f>
        <v>489.13</v>
      </c>
      <c r="R79" s="185">
        <f>'Real-time Hose'!E21</f>
        <v>6783420</v>
      </c>
      <c r="S79" s="185">
        <f t="shared" si="5"/>
        <v>441530</v>
      </c>
      <c r="T79" s="207">
        <f>'Real-time HNX'!C21</f>
        <v>0.40410879629629631</v>
      </c>
      <c r="U79" s="186">
        <f>'Real-time HNX'!D21</f>
        <v>63.07</v>
      </c>
      <c r="V79" s="186">
        <f>'Real-time HNX'!E21</f>
        <v>3155981</v>
      </c>
      <c r="W79" s="185">
        <f t="shared" si="6"/>
        <v>398800</v>
      </c>
      <c r="X79" s="186">
        <f>'Real-time Hose'!F21</f>
        <v>487.35</v>
      </c>
      <c r="Y79" s="186">
        <f>'Real-time HNX'!F21</f>
        <v>63.07</v>
      </c>
    </row>
    <row r="80" spans="16:25">
      <c r="P80" s="205">
        <f>'Real-time Hose'!C22</f>
        <v>0.40969907407407408</v>
      </c>
      <c r="Q80" s="185">
        <f>'Real-time Hose'!D22</f>
        <v>489.46</v>
      </c>
      <c r="R80" s="185">
        <f>'Real-time Hose'!E22</f>
        <v>7204810</v>
      </c>
      <c r="S80" s="185">
        <f t="shared" si="5"/>
        <v>421390</v>
      </c>
      <c r="T80" s="207">
        <f>'Real-time HNX'!C22</f>
        <v>0.4054976851851852</v>
      </c>
      <c r="U80" s="186">
        <f>'Real-time HNX'!D22</f>
        <v>63.09</v>
      </c>
      <c r="V80" s="186">
        <f>'Real-time HNX'!E22</f>
        <v>3245281</v>
      </c>
      <c r="W80" s="185">
        <f t="shared" si="6"/>
        <v>89300</v>
      </c>
      <c r="X80" s="186">
        <f>'Real-time Hose'!F22</f>
        <v>487.35</v>
      </c>
      <c r="Y80" s="186">
        <f>'Real-time HNX'!F22</f>
        <v>63.07</v>
      </c>
    </row>
    <row r="81" spans="16:25">
      <c r="P81" s="205">
        <f>'Real-time Hose'!C23</f>
        <v>0.41103009259259254</v>
      </c>
      <c r="Q81" s="185">
        <f>'Real-time Hose'!D23</f>
        <v>489.66</v>
      </c>
      <c r="R81" s="185">
        <f>'Real-time Hose'!E23</f>
        <v>7546950</v>
      </c>
      <c r="S81" s="185">
        <f t="shared" si="5"/>
        <v>342140</v>
      </c>
      <c r="T81" s="207">
        <f>'Real-time HNX'!C23</f>
        <v>0.40674768518518517</v>
      </c>
      <c r="U81" s="186">
        <f>'Real-time HNX'!D23</f>
        <v>63.1</v>
      </c>
      <c r="V81" s="186">
        <f>'Real-time HNX'!E23</f>
        <v>3314881</v>
      </c>
      <c r="W81" s="185">
        <f t="shared" si="6"/>
        <v>69600</v>
      </c>
      <c r="X81" s="186">
        <f>'Real-time Hose'!F23</f>
        <v>487.35</v>
      </c>
      <c r="Y81" s="186">
        <f>'Real-time HNX'!F23</f>
        <v>63.07</v>
      </c>
    </row>
    <row r="82" spans="16:25">
      <c r="P82" s="205">
        <f>'Real-time Hose'!C24</f>
        <v>0.41246527777777775</v>
      </c>
      <c r="Q82" s="185">
        <f>'Real-time Hose'!D24</f>
        <v>489.83</v>
      </c>
      <c r="R82" s="185">
        <f>'Real-time Hose'!E24</f>
        <v>8103810</v>
      </c>
      <c r="S82" s="185">
        <f t="shared" si="5"/>
        <v>556860</v>
      </c>
      <c r="T82" s="207">
        <f>'Real-time HNX'!C24</f>
        <v>0.40968749999999998</v>
      </c>
      <c r="U82" s="186">
        <f>'Real-time HNX'!D24</f>
        <v>63.02</v>
      </c>
      <c r="V82" s="186">
        <f>'Real-time HNX'!E24</f>
        <v>3645881</v>
      </c>
      <c r="W82" s="185">
        <f t="shared" si="6"/>
        <v>331000</v>
      </c>
      <c r="X82" s="186">
        <f>'Real-time Hose'!F24</f>
        <v>487.35</v>
      </c>
      <c r="Y82" s="186">
        <f>'Real-time HNX'!F24</f>
        <v>63.07</v>
      </c>
    </row>
    <row r="83" spans="16:25">
      <c r="P83" s="205">
        <f>'Real-time Hose'!C25</f>
        <v>0.41395833333333337</v>
      </c>
      <c r="Q83" s="185">
        <f>'Real-time Hose'!D25</f>
        <v>489.7</v>
      </c>
      <c r="R83" s="185">
        <f>'Real-time Hose'!E25</f>
        <v>8836420</v>
      </c>
      <c r="S83" s="185">
        <f t="shared" si="5"/>
        <v>732610</v>
      </c>
      <c r="T83" s="207">
        <f>'Real-time HNX'!C25</f>
        <v>0.41107638888888887</v>
      </c>
      <c r="U83" s="186">
        <f>'Real-time HNX'!D25</f>
        <v>63.02</v>
      </c>
      <c r="V83" s="186">
        <f>'Real-time HNX'!E25</f>
        <v>3829081</v>
      </c>
      <c r="W83" s="185">
        <f t="shared" si="6"/>
        <v>183200</v>
      </c>
      <c r="X83" s="186">
        <f>'Real-time Hose'!F25</f>
        <v>487.35</v>
      </c>
      <c r="Y83" s="186">
        <f>'Real-time HNX'!F25</f>
        <v>63.07</v>
      </c>
    </row>
    <row r="84" spans="16:25">
      <c r="P84" s="205">
        <f>'Real-time Hose'!C26</f>
        <v>0.41543981481481485</v>
      </c>
      <c r="Q84" s="185">
        <f>'Real-time Hose'!D26</f>
        <v>490</v>
      </c>
      <c r="R84" s="185">
        <f>'Real-time Hose'!E26</f>
        <v>9243240</v>
      </c>
      <c r="S84" s="185">
        <f t="shared" si="5"/>
        <v>406820</v>
      </c>
      <c r="T84" s="207">
        <f>'Real-time HNX'!C26</f>
        <v>0.41245370370370371</v>
      </c>
      <c r="U84" s="186">
        <f>'Real-time HNX'!D26</f>
        <v>63.04</v>
      </c>
      <c r="V84" s="186">
        <f>'Real-time HNX'!E26</f>
        <v>3978481</v>
      </c>
      <c r="W84" s="185">
        <f t="shared" si="6"/>
        <v>149400</v>
      </c>
      <c r="X84" s="186">
        <f>'Real-time Hose'!F26</f>
        <v>487.35</v>
      </c>
      <c r="Y84" s="186">
        <f>'Real-time HNX'!F26</f>
        <v>63.07</v>
      </c>
    </row>
    <row r="85" spans="16:25">
      <c r="P85" s="205">
        <f>'Real-time Hose'!C27</f>
        <v>0.41760416666666672</v>
      </c>
      <c r="Q85" s="185">
        <f>'Real-time Hose'!D27</f>
        <v>489.75</v>
      </c>
      <c r="R85" s="185">
        <f>'Real-time Hose'!E27</f>
        <v>9537480</v>
      </c>
      <c r="S85" s="185">
        <f t="shared" si="5"/>
        <v>294240</v>
      </c>
      <c r="T85" s="207">
        <f>'Real-time HNX'!C27</f>
        <v>0.4138310185185185</v>
      </c>
      <c r="U85" s="186">
        <f>'Real-time HNX'!D27</f>
        <v>63.02</v>
      </c>
      <c r="V85" s="186">
        <f>'Real-time HNX'!E27</f>
        <v>4061281</v>
      </c>
      <c r="W85" s="185">
        <f t="shared" si="6"/>
        <v>82800</v>
      </c>
      <c r="X85" s="186">
        <f>'Real-time Hose'!F27</f>
        <v>487.35</v>
      </c>
      <c r="Y85" s="186">
        <f>'Real-time HNX'!F27</f>
        <v>63.07</v>
      </c>
    </row>
    <row r="86" spans="16:25">
      <c r="P86" s="205">
        <f>'Real-time Hose'!C28</f>
        <v>0.4181597222222222</v>
      </c>
      <c r="Q86" s="185">
        <f>'Real-time Hose'!D28</f>
        <v>489.76</v>
      </c>
      <c r="R86" s="185">
        <f>'Real-time Hose'!E28</f>
        <v>9758550</v>
      </c>
      <c r="S86" s="185">
        <f t="shared" si="5"/>
        <v>221070</v>
      </c>
      <c r="T86" s="207">
        <f>'Real-time HNX'!C28</f>
        <v>0.41518518518518516</v>
      </c>
      <c r="U86" s="186">
        <f>'Real-time HNX'!D28</f>
        <v>63.02</v>
      </c>
      <c r="V86" s="186">
        <f>'Real-time HNX'!E28</f>
        <v>4185681</v>
      </c>
      <c r="W86" s="185">
        <f t="shared" si="6"/>
        <v>124400</v>
      </c>
      <c r="X86" s="186">
        <f>'Real-time Hose'!F28</f>
        <v>487.35</v>
      </c>
      <c r="Y86" s="186">
        <f>'Real-time HNX'!F28</f>
        <v>63.07</v>
      </c>
    </row>
    <row r="87" spans="16:25">
      <c r="P87" s="205">
        <f>'Real-time Hose'!C29</f>
        <v>0.41932870370370368</v>
      </c>
      <c r="Q87" s="185">
        <f>'Real-time Hose'!D29</f>
        <v>489.62</v>
      </c>
      <c r="R87" s="185">
        <f>'Real-time Hose'!E29</f>
        <v>10041160</v>
      </c>
      <c r="S87" s="185">
        <f t="shared" si="5"/>
        <v>282610</v>
      </c>
      <c r="T87" s="207">
        <f>'Real-time HNX'!C29</f>
        <v>0.41651620370370374</v>
      </c>
      <c r="U87" s="186">
        <f>'Real-time HNX'!D29</f>
        <v>63.01</v>
      </c>
      <c r="V87" s="186">
        <f>'Real-time HNX'!E29</f>
        <v>4349881</v>
      </c>
      <c r="W87" s="185">
        <f t="shared" si="6"/>
        <v>164200</v>
      </c>
      <c r="X87" s="186">
        <f>'Real-time Hose'!F29</f>
        <v>487.35</v>
      </c>
      <c r="Y87" s="186">
        <f>'Real-time HNX'!F29</f>
        <v>63.07</v>
      </c>
    </row>
    <row r="88" spans="16:25">
      <c r="P88" s="205">
        <f>'Real-time Hose'!C30</f>
        <v>0.41934027777777777</v>
      </c>
      <c r="Q88" s="185">
        <f>'Real-time Hose'!D30</f>
        <v>489.74</v>
      </c>
      <c r="R88" s="185">
        <f>'Real-time Hose'!E30</f>
        <v>10271590</v>
      </c>
      <c r="S88" s="185">
        <f t="shared" si="5"/>
        <v>230430</v>
      </c>
      <c r="T88" s="207">
        <f>'Real-time HNX'!C30</f>
        <v>0.41804398148148153</v>
      </c>
      <c r="U88" s="186">
        <f>'Real-time HNX'!D30</f>
        <v>63.01</v>
      </c>
      <c r="V88" s="186">
        <f>'Real-time HNX'!E30</f>
        <v>4724181</v>
      </c>
      <c r="W88" s="185">
        <f t="shared" si="6"/>
        <v>374300</v>
      </c>
      <c r="X88" s="186">
        <f>'Real-time Hose'!F30</f>
        <v>487.35</v>
      </c>
      <c r="Y88" s="186">
        <f>'Real-time HNX'!F30</f>
        <v>63.07</v>
      </c>
    </row>
    <row r="89" spans="16:25">
      <c r="P89" s="205">
        <f>'Real-time Hose'!C31</f>
        <v>0.4208796296296296</v>
      </c>
      <c r="Q89" s="185">
        <f>'Real-time Hose'!D31</f>
        <v>489.65</v>
      </c>
      <c r="R89" s="185">
        <f>'Real-time Hose'!E31</f>
        <v>10971440</v>
      </c>
      <c r="S89" s="185">
        <f t="shared" si="5"/>
        <v>699850</v>
      </c>
      <c r="T89" s="207">
        <f>'Real-time HNX'!C31</f>
        <v>0.42068287037037039</v>
      </c>
      <c r="U89" s="186">
        <f>'Real-time HNX'!D31</f>
        <v>63.03</v>
      </c>
      <c r="V89" s="186">
        <f>'Real-time HNX'!E31</f>
        <v>5050881</v>
      </c>
      <c r="W89" s="185">
        <f t="shared" si="6"/>
        <v>326700</v>
      </c>
      <c r="X89" s="186">
        <f>'Real-time Hose'!F31</f>
        <v>487.35</v>
      </c>
      <c r="Y89" s="186">
        <f>'Real-time HNX'!F31</f>
        <v>63.07</v>
      </c>
    </row>
    <row r="90" spans="16:25">
      <c r="P90" s="205">
        <f>'Real-time Hose'!C32</f>
        <v>0.42148148148148151</v>
      </c>
      <c r="Q90" s="185">
        <f>'Real-time Hose'!D32</f>
        <v>489.65</v>
      </c>
      <c r="R90" s="185">
        <f>'Real-time Hose'!E32</f>
        <v>10971440</v>
      </c>
      <c r="S90" s="185">
        <f t="shared" si="5"/>
        <v>0</v>
      </c>
      <c r="T90" s="207">
        <f>'Real-time HNX'!C32</f>
        <v>0.42218749999999999</v>
      </c>
      <c r="U90" s="186">
        <f>'Real-time HNX'!D32</f>
        <v>62.96</v>
      </c>
      <c r="V90" s="186">
        <f>'Real-time HNX'!E32</f>
        <v>5115181</v>
      </c>
      <c r="W90" s="185">
        <f t="shared" si="6"/>
        <v>64300</v>
      </c>
      <c r="X90" s="186">
        <f>'Real-time Hose'!F32</f>
        <v>487.35</v>
      </c>
      <c r="Y90" s="186">
        <f>'Real-time HNX'!F32</f>
        <v>63.07</v>
      </c>
    </row>
    <row r="91" spans="16:25">
      <c r="P91" s="205">
        <f>'Real-time Hose'!C33</f>
        <v>0.42343749999999997</v>
      </c>
      <c r="Q91" s="185">
        <f>'Real-time Hose'!D33</f>
        <v>489.22</v>
      </c>
      <c r="R91" s="185">
        <f>'Real-time Hose'!E33</f>
        <v>11794340</v>
      </c>
      <c r="S91" s="185">
        <f t="shared" si="5"/>
        <v>822900</v>
      </c>
      <c r="T91" s="207">
        <f>'Real-time HNX'!C33</f>
        <v>0.42357638888888888</v>
      </c>
      <c r="U91" s="186">
        <f>'Real-time HNX'!D33</f>
        <v>62.95</v>
      </c>
      <c r="V91" s="186">
        <f>'Real-time HNX'!E33</f>
        <v>5161781</v>
      </c>
      <c r="W91" s="185">
        <f t="shared" si="6"/>
        <v>46600</v>
      </c>
      <c r="X91" s="186">
        <f>'Real-time Hose'!F33</f>
        <v>487.35</v>
      </c>
      <c r="Y91" s="186">
        <f>'Real-time HNX'!F33</f>
        <v>63.07</v>
      </c>
    </row>
    <row r="92" spans="16:25">
      <c r="P92" s="205">
        <f>'Real-time Hose'!C34</f>
        <v>0.42372685185185183</v>
      </c>
      <c r="Q92" s="185">
        <f>'Real-time Hose'!D34</f>
        <v>489.22</v>
      </c>
      <c r="R92" s="185">
        <f>'Real-time Hose'!E34</f>
        <v>11794340</v>
      </c>
      <c r="S92" s="185">
        <f t="shared" si="5"/>
        <v>0</v>
      </c>
      <c r="T92" s="207">
        <f>'Real-time HNX'!C34</f>
        <v>0.42496527777777776</v>
      </c>
      <c r="U92" s="186">
        <f>'Real-time HNX'!D34</f>
        <v>62.95</v>
      </c>
      <c r="V92" s="186">
        <f>'Real-time HNX'!E34</f>
        <v>5309981</v>
      </c>
      <c r="W92" s="185">
        <f t="shared" si="6"/>
        <v>148200</v>
      </c>
      <c r="X92" s="186">
        <f>'Real-time Hose'!F34</f>
        <v>487.35</v>
      </c>
      <c r="Y92" s="186">
        <f>'Real-time HNX'!F34</f>
        <v>63.07</v>
      </c>
    </row>
    <row r="93" spans="16:25">
      <c r="P93" s="205">
        <f>'Real-time Hose'!C35</f>
        <v>0.4249768518518518</v>
      </c>
      <c r="Q93" s="185">
        <f>'Real-time Hose'!D35</f>
        <v>489.83</v>
      </c>
      <c r="R93" s="185">
        <f>'Real-time Hose'!E35</f>
        <v>12152100</v>
      </c>
      <c r="S93" s="185">
        <f t="shared" si="5"/>
        <v>357760</v>
      </c>
      <c r="T93" s="207">
        <f>'Real-time HNX'!C35</f>
        <v>0.42635416666666665</v>
      </c>
      <c r="U93" s="186">
        <f>'Real-time HNX'!D35</f>
        <v>62.97</v>
      </c>
      <c r="V93" s="186">
        <f>'Real-time HNX'!E35</f>
        <v>5391381</v>
      </c>
      <c r="W93" s="185">
        <f t="shared" si="6"/>
        <v>81400</v>
      </c>
      <c r="X93" s="186">
        <f>'Real-time Hose'!F35</f>
        <v>487.35</v>
      </c>
      <c r="Y93" s="186">
        <f>'Real-time HNX'!F35</f>
        <v>63.07</v>
      </c>
    </row>
    <row r="94" spans="16:25">
      <c r="P94" s="205">
        <f>'Real-time Hose'!C36</f>
        <v>0.42622685185185188</v>
      </c>
      <c r="Q94" s="185">
        <f>'Real-time Hose'!D36</f>
        <v>489.81</v>
      </c>
      <c r="R94" s="185">
        <f>'Real-time Hose'!E36</f>
        <v>12475850</v>
      </c>
      <c r="S94" s="185">
        <f t="shared" si="5"/>
        <v>323750</v>
      </c>
      <c r="T94" s="207">
        <f>'Real-time HNX'!C36</f>
        <v>0.42776620370370372</v>
      </c>
      <c r="U94" s="186">
        <f>'Real-time HNX'!D36</f>
        <v>62.91</v>
      </c>
      <c r="V94" s="186">
        <f>'Real-time HNX'!E36</f>
        <v>5491781</v>
      </c>
      <c r="W94" s="185">
        <f t="shared" si="6"/>
        <v>100400</v>
      </c>
      <c r="X94" s="186">
        <f>'Real-time Hose'!F36</f>
        <v>487.35</v>
      </c>
      <c r="Y94" s="186">
        <f>'Real-time HNX'!F36</f>
        <v>63.07</v>
      </c>
    </row>
    <row r="95" spans="16:25">
      <c r="P95" s="205">
        <f>'Real-time Hose'!C37</f>
        <v>0.42625000000000002</v>
      </c>
      <c r="Q95" s="185">
        <f>'Real-time Hose'!D37</f>
        <v>489.81</v>
      </c>
      <c r="R95" s="185">
        <f>'Real-time Hose'!E37</f>
        <v>12475850</v>
      </c>
      <c r="S95" s="185">
        <f t="shared" si="5"/>
        <v>0</v>
      </c>
      <c r="T95" s="207">
        <f>'Real-time HNX'!C37</f>
        <v>0.42908564814814815</v>
      </c>
      <c r="U95" s="186">
        <f>'Real-time HNX'!D37</f>
        <v>62.9</v>
      </c>
      <c r="V95" s="186">
        <f>'Real-time HNX'!E37</f>
        <v>5600091</v>
      </c>
      <c r="W95" s="185">
        <f t="shared" si="6"/>
        <v>108310</v>
      </c>
      <c r="X95" s="186">
        <f>'Real-time Hose'!F37</f>
        <v>487.35</v>
      </c>
      <c r="Y95" s="186">
        <f>'Real-time HNX'!F37</f>
        <v>63.07</v>
      </c>
    </row>
    <row r="96" spans="16:25">
      <c r="P96" s="205">
        <f>'Real-time Hose'!C38</f>
        <v>0.4277199074074074</v>
      </c>
      <c r="Q96" s="185">
        <f>'Real-time Hose'!D38</f>
        <v>489.2</v>
      </c>
      <c r="R96" s="185">
        <f>'Real-time Hose'!E38</f>
        <v>12829550</v>
      </c>
      <c r="S96" s="185">
        <f t="shared" si="5"/>
        <v>353700</v>
      </c>
      <c r="T96" s="207">
        <f>'Real-time HNX'!C38</f>
        <v>0.43188657407407405</v>
      </c>
      <c r="U96" s="186">
        <f>'Real-time HNX'!D38</f>
        <v>62.91</v>
      </c>
      <c r="V96" s="186">
        <f>'Real-time HNX'!E38</f>
        <v>5889559</v>
      </c>
      <c r="W96" s="185">
        <f t="shared" si="6"/>
        <v>289468</v>
      </c>
      <c r="X96" s="186">
        <f>'Real-time Hose'!F38</f>
        <v>487.35</v>
      </c>
      <c r="Y96" s="186">
        <f>'Real-time HNX'!F38</f>
        <v>63.07</v>
      </c>
    </row>
    <row r="97" spans="16:25">
      <c r="P97" s="205">
        <f>'Real-time Hose'!C39</f>
        <v>0.42832175925925925</v>
      </c>
      <c r="Q97" s="185">
        <f>'Real-time Hose'!D39</f>
        <v>489.2</v>
      </c>
      <c r="R97" s="185">
        <f>'Real-time Hose'!E39</f>
        <v>12829550</v>
      </c>
      <c r="S97" s="185">
        <f t="shared" si="5"/>
        <v>0</v>
      </c>
      <c r="T97" s="207">
        <f>'Real-time HNX'!C39</f>
        <v>0.43329861111111106</v>
      </c>
      <c r="U97" s="186">
        <f>'Real-time HNX'!D39</f>
        <v>62.93</v>
      </c>
      <c r="V97" s="186">
        <f>'Real-time HNX'!E39</f>
        <v>6014206</v>
      </c>
      <c r="W97" s="185">
        <f t="shared" si="6"/>
        <v>124647</v>
      </c>
      <c r="X97" s="186">
        <f>'Real-time Hose'!F39</f>
        <v>487.35</v>
      </c>
      <c r="Y97" s="186">
        <f>'Real-time HNX'!F39</f>
        <v>63.07</v>
      </c>
    </row>
    <row r="98" spans="16:25">
      <c r="P98" s="205">
        <f>'Real-time Hose'!C40</f>
        <v>0.4289930555555555</v>
      </c>
      <c r="Q98" s="185">
        <f>'Real-time Hose'!D40</f>
        <v>488.76</v>
      </c>
      <c r="R98" s="185">
        <f>'Real-time Hose'!E40</f>
        <v>13143900</v>
      </c>
      <c r="S98" s="185">
        <f t="shared" si="5"/>
        <v>314350</v>
      </c>
      <c r="T98" s="207">
        <f>'Real-time HNX'!C40</f>
        <v>0.43462962962962964</v>
      </c>
      <c r="U98" s="186">
        <f>'Real-time HNX'!D40</f>
        <v>63.01</v>
      </c>
      <c r="V98" s="186">
        <f>'Real-time HNX'!E40</f>
        <v>6333406</v>
      </c>
      <c r="W98" s="185">
        <f t="shared" si="6"/>
        <v>319200</v>
      </c>
      <c r="X98" s="186">
        <f>'Real-time Hose'!F40</f>
        <v>487.35</v>
      </c>
      <c r="Y98" s="186">
        <f>'Real-time HNX'!F40</f>
        <v>63.07</v>
      </c>
    </row>
    <row r="99" spans="16:25">
      <c r="P99" s="205">
        <f>'Real-time Hose'!C41</f>
        <v>0.42924768518518519</v>
      </c>
      <c r="Q99" s="185">
        <f>'Real-time Hose'!D41</f>
        <v>488.76</v>
      </c>
      <c r="R99" s="185">
        <f>'Real-time Hose'!E41</f>
        <v>13143900</v>
      </c>
      <c r="S99" s="185">
        <f t="shared" si="5"/>
        <v>0</v>
      </c>
      <c r="T99" s="207">
        <f>'Real-time HNX'!C41</f>
        <v>0.4359837962962963</v>
      </c>
      <c r="U99" s="186">
        <f>'Real-time HNX'!D41</f>
        <v>62.95</v>
      </c>
      <c r="V99" s="186">
        <f>'Real-time HNX'!E41</f>
        <v>6431906</v>
      </c>
      <c r="W99" s="185">
        <f t="shared" si="6"/>
        <v>98500</v>
      </c>
      <c r="X99" s="186">
        <f>'Real-time Hose'!F41</f>
        <v>487.35</v>
      </c>
      <c r="Y99" s="186">
        <f>'Real-time HNX'!F41</f>
        <v>63.07</v>
      </c>
    </row>
    <row r="100" spans="16:25">
      <c r="P100" s="205">
        <f>'Real-time Hose'!C42</f>
        <v>0.43053240740740745</v>
      </c>
      <c r="Q100" s="185">
        <f>'Real-time Hose'!D42</f>
        <v>489.73</v>
      </c>
      <c r="R100" s="185">
        <f>'Real-time Hose'!E42</f>
        <v>13513870</v>
      </c>
      <c r="S100" s="185">
        <f t="shared" si="5"/>
        <v>369970</v>
      </c>
      <c r="T100" s="207">
        <f>'Real-time HNX'!C42</f>
        <v>0.43741898148148151</v>
      </c>
      <c r="U100" s="186">
        <f>'Real-time HNX'!D42</f>
        <v>62.96</v>
      </c>
      <c r="V100" s="186">
        <f>'Real-time HNX'!E42</f>
        <v>6489406</v>
      </c>
      <c r="W100" s="185">
        <f t="shared" si="6"/>
        <v>57500</v>
      </c>
      <c r="X100" s="186">
        <f>'Real-time Hose'!F42</f>
        <v>487.35</v>
      </c>
      <c r="Y100" s="186">
        <f>'Real-time HNX'!F42</f>
        <v>63.07</v>
      </c>
    </row>
    <row r="101" spans="16:25">
      <c r="P101" s="205">
        <f>'Real-time Hose'!C43</f>
        <v>0.43108796296296298</v>
      </c>
      <c r="Q101" s="185">
        <f>'Real-time Hose'!D43</f>
        <v>489.78</v>
      </c>
      <c r="R101" s="185">
        <f>'Real-time Hose'!E43</f>
        <v>13726330</v>
      </c>
      <c r="S101" s="185">
        <f t="shared" si="5"/>
        <v>212460</v>
      </c>
      <c r="T101" s="207">
        <f>'Real-time HNX'!C43</f>
        <v>0.43880787037037039</v>
      </c>
      <c r="U101" s="186">
        <f>'Real-time HNX'!D43</f>
        <v>62.97</v>
      </c>
      <c r="V101" s="186">
        <f>'Real-time HNX'!E43</f>
        <v>6664659</v>
      </c>
      <c r="W101" s="185">
        <f t="shared" si="6"/>
        <v>175253</v>
      </c>
      <c r="X101" s="186">
        <f>'Real-time Hose'!F43</f>
        <v>487.35</v>
      </c>
      <c r="Y101" s="186">
        <f>'Real-time HNX'!F43</f>
        <v>63.07</v>
      </c>
    </row>
    <row r="102" spans="16:25">
      <c r="P102" s="205">
        <f>'Real-time Hose'!C44</f>
        <v>0.43202546296296296</v>
      </c>
      <c r="Q102" s="185">
        <f>'Real-time Hose'!D44</f>
        <v>489.21</v>
      </c>
      <c r="R102" s="185">
        <f>'Real-time Hose'!E44</f>
        <v>13906080</v>
      </c>
      <c r="S102" s="185">
        <f t="shared" si="5"/>
        <v>179750</v>
      </c>
      <c r="T102" s="207">
        <f>'Real-time HNX'!C44</f>
        <v>0.44026620370370373</v>
      </c>
      <c r="U102" s="186">
        <f>'Real-time HNX'!D44</f>
        <v>62.97</v>
      </c>
      <c r="V102" s="186">
        <f>'Real-time HNX'!E44</f>
        <v>6799959</v>
      </c>
      <c r="W102" s="185">
        <f t="shared" si="6"/>
        <v>135300</v>
      </c>
      <c r="X102" s="186">
        <f>'Real-time Hose'!F44</f>
        <v>487.35</v>
      </c>
      <c r="Y102" s="186">
        <f>'Real-time HNX'!F44</f>
        <v>63.07</v>
      </c>
    </row>
    <row r="103" spans="16:25">
      <c r="P103" s="205">
        <f>'Real-time Hose'!C45</f>
        <v>0.43480324074074073</v>
      </c>
      <c r="Q103" s="185">
        <f>'Real-time Hose'!D45</f>
        <v>490.15</v>
      </c>
      <c r="R103" s="185">
        <f>'Real-time Hose'!E45</f>
        <v>14313990</v>
      </c>
      <c r="S103" s="185">
        <f t="shared" si="5"/>
        <v>407910</v>
      </c>
      <c r="T103" s="207">
        <f>'Real-time HNX'!C45</f>
        <v>0.4430324074074074</v>
      </c>
      <c r="U103" s="186">
        <f>'Real-time HNX'!D45</f>
        <v>62.96</v>
      </c>
      <c r="V103" s="186">
        <f>'Real-time HNX'!E45</f>
        <v>7186259</v>
      </c>
      <c r="W103" s="185">
        <f t="shared" si="6"/>
        <v>386300</v>
      </c>
      <c r="X103" s="186">
        <f>'Real-time Hose'!F45</f>
        <v>487.35</v>
      </c>
      <c r="Y103" s="186">
        <f>'Real-time HNX'!F45</f>
        <v>63.07</v>
      </c>
    </row>
    <row r="104" spans="16:25">
      <c r="P104" s="205">
        <f>'Real-time Hose'!C46</f>
        <v>0.43548611111111107</v>
      </c>
      <c r="Q104" s="185">
        <f>'Real-time Hose'!D46</f>
        <v>489.96</v>
      </c>
      <c r="R104" s="185">
        <f>'Real-time Hose'!E46</f>
        <v>14537540</v>
      </c>
      <c r="S104" s="185">
        <f t="shared" si="5"/>
        <v>223550</v>
      </c>
      <c r="T104" s="207">
        <f>'Real-time HNX'!C46</f>
        <v>0.44436342592592593</v>
      </c>
      <c r="U104" s="186">
        <f>'Real-time HNX'!D46</f>
        <v>62.97</v>
      </c>
      <c r="V104" s="186">
        <f>'Real-time HNX'!E46</f>
        <v>7252659</v>
      </c>
      <c r="W104" s="185">
        <f t="shared" si="6"/>
        <v>66400</v>
      </c>
      <c r="X104" s="186">
        <f>'Real-time Hose'!F46</f>
        <v>487.35</v>
      </c>
      <c r="Y104" s="186">
        <f>'Real-time HNX'!F46</f>
        <v>63.07</v>
      </c>
    </row>
    <row r="105" spans="16:25">
      <c r="P105" s="205">
        <f>'Real-time Hose'!C47</f>
        <v>0.43670138888888888</v>
      </c>
      <c r="Q105" s="185">
        <f>'Real-time Hose'!D47</f>
        <v>489.99</v>
      </c>
      <c r="R105" s="185">
        <f>'Real-time Hose'!E47</f>
        <v>14796930</v>
      </c>
      <c r="S105" s="185">
        <f t="shared" si="5"/>
        <v>259390</v>
      </c>
      <c r="T105" s="207">
        <f>'Real-time HNX'!C47</f>
        <v>0.44574074074074077</v>
      </c>
      <c r="U105" s="186">
        <f>'Real-time HNX'!D47</f>
        <v>62.96</v>
      </c>
      <c r="V105" s="186">
        <f>'Real-time HNX'!E47</f>
        <v>7345059</v>
      </c>
      <c r="W105" s="185">
        <f t="shared" si="6"/>
        <v>92400</v>
      </c>
      <c r="X105" s="186">
        <f>'Real-time Hose'!F47</f>
        <v>487.35</v>
      </c>
      <c r="Y105" s="186">
        <f>'Real-time HNX'!F47</f>
        <v>63.07</v>
      </c>
    </row>
    <row r="106" spans="16:25">
      <c r="P106" s="205">
        <f>'Real-time Hose'!C48</f>
        <v>0.43828703703703703</v>
      </c>
      <c r="Q106" s="185">
        <f>'Real-time Hose'!D48</f>
        <v>489.47</v>
      </c>
      <c r="R106" s="185">
        <f>'Real-time Hose'!E48</f>
        <v>14990670</v>
      </c>
      <c r="S106" s="185">
        <f t="shared" si="5"/>
        <v>193740</v>
      </c>
      <c r="T106" s="207">
        <f>'Real-time HNX'!C48</f>
        <v>0.44719907407407411</v>
      </c>
      <c r="U106" s="186">
        <f>'Real-time HNX'!D48</f>
        <v>62.96</v>
      </c>
      <c r="V106" s="186">
        <f>'Real-time HNX'!E48</f>
        <v>8602683</v>
      </c>
      <c r="W106" s="185">
        <f t="shared" si="6"/>
        <v>1257624</v>
      </c>
      <c r="X106" s="186">
        <f>'Real-time Hose'!F48</f>
        <v>487.35</v>
      </c>
      <c r="Y106" s="186">
        <f>'Real-time HNX'!F48</f>
        <v>63.07</v>
      </c>
    </row>
    <row r="107" spans="16:25">
      <c r="P107" s="205">
        <f>'Real-time Hose'!C49</f>
        <v>0.43956018518518519</v>
      </c>
      <c r="Q107" s="185">
        <f>'Real-time Hose'!D49</f>
        <v>490.01</v>
      </c>
      <c r="R107" s="185">
        <f>'Real-time Hose'!E49</f>
        <v>15318850</v>
      </c>
      <c r="S107" s="185">
        <f t="shared" si="5"/>
        <v>328180</v>
      </c>
      <c r="T107" s="207">
        <f>'Real-time HNX'!C49</f>
        <v>0.4485763888888889</v>
      </c>
      <c r="U107" s="186">
        <f>'Real-time HNX'!D49</f>
        <v>62.96</v>
      </c>
      <c r="V107" s="186">
        <f>'Real-time HNX'!E49</f>
        <v>8887483</v>
      </c>
      <c r="W107" s="185">
        <f t="shared" si="6"/>
        <v>284800</v>
      </c>
      <c r="X107" s="186">
        <f>'Real-time Hose'!F49</f>
        <v>487.35</v>
      </c>
      <c r="Y107" s="186">
        <f>'Real-time HNX'!F49</f>
        <v>63.07</v>
      </c>
    </row>
    <row r="108" spans="16:25">
      <c r="P108" s="205">
        <f>'Real-time Hose'!C50</f>
        <v>0.44081018518518517</v>
      </c>
      <c r="Q108" s="185">
        <f>'Real-time Hose'!D50</f>
        <v>489.5</v>
      </c>
      <c r="R108" s="185">
        <f>'Real-time Hose'!E50</f>
        <v>15578590</v>
      </c>
      <c r="S108" s="185">
        <f t="shared" si="5"/>
        <v>259740</v>
      </c>
      <c r="T108" s="207">
        <f>'Real-time HNX'!C50</f>
        <v>0.44982638888888887</v>
      </c>
      <c r="U108" s="186">
        <f>'Real-time HNX'!D50</f>
        <v>62.97</v>
      </c>
      <c r="V108" s="186">
        <f>'Real-time HNX'!E50</f>
        <v>8984683</v>
      </c>
      <c r="W108" s="185">
        <f t="shared" si="6"/>
        <v>97200</v>
      </c>
      <c r="X108" s="186">
        <f>'Real-time Hose'!F50</f>
        <v>487.35</v>
      </c>
      <c r="Y108" s="186">
        <f>'Real-time HNX'!F50</f>
        <v>63.07</v>
      </c>
    </row>
    <row r="109" spans="16:25">
      <c r="P109" s="205">
        <f>'Real-time Hose'!C51</f>
        <v>0.442349537037037</v>
      </c>
      <c r="Q109" s="185">
        <f>'Real-time Hose'!D51</f>
        <v>490.65</v>
      </c>
      <c r="R109" s="185">
        <f>'Real-time Hose'!E51</f>
        <v>15821320</v>
      </c>
      <c r="S109" s="185">
        <f t="shared" si="5"/>
        <v>242730</v>
      </c>
      <c r="T109" s="207">
        <f>'Real-time HNX'!C51</f>
        <v>0.45134259259259263</v>
      </c>
      <c r="U109" s="186">
        <f>'Real-time HNX'!D51</f>
        <v>62.96</v>
      </c>
      <c r="V109" s="186">
        <f>'Real-time HNX'!E51</f>
        <v>9094283</v>
      </c>
      <c r="W109" s="185">
        <f t="shared" si="6"/>
        <v>109600</v>
      </c>
      <c r="X109" s="186">
        <f>'Real-time Hose'!F51</f>
        <v>487.35</v>
      </c>
      <c r="Y109" s="186">
        <f>'Real-time HNX'!F51</f>
        <v>63.07</v>
      </c>
    </row>
    <row r="110" spans="16:25">
      <c r="P110" s="205">
        <f>'Real-time Hose'!C52</f>
        <v>0.44358796296296293</v>
      </c>
      <c r="Q110" s="185">
        <f>'Real-time Hose'!D52</f>
        <v>489.59</v>
      </c>
      <c r="R110" s="185">
        <f>'Real-time Hose'!E52</f>
        <v>16203300</v>
      </c>
      <c r="S110" s="185">
        <f t="shared" si="5"/>
        <v>381980</v>
      </c>
      <c r="T110" s="207">
        <f>'Real-time HNX'!C52</f>
        <v>0.45414351851851853</v>
      </c>
      <c r="U110" s="186">
        <f>'Real-time HNX'!D52</f>
        <v>63</v>
      </c>
      <c r="V110" s="186">
        <f>'Real-time HNX'!E52</f>
        <v>9346723</v>
      </c>
      <c r="W110" s="185">
        <f t="shared" si="6"/>
        <v>252440</v>
      </c>
      <c r="X110" s="186">
        <f>'Real-time Hose'!F52</f>
        <v>487.35</v>
      </c>
      <c r="Y110" s="186">
        <f>'Real-time HNX'!F52</f>
        <v>63.07</v>
      </c>
    </row>
    <row r="111" spans="16:25">
      <c r="P111" s="205">
        <f>'Real-time Hose'!C53</f>
        <v>0.44511574074074073</v>
      </c>
      <c r="Q111" s="185">
        <f>'Real-time Hose'!D53</f>
        <v>489.77</v>
      </c>
      <c r="R111" s="185">
        <f>'Real-time Hose'!E53</f>
        <v>16424610</v>
      </c>
      <c r="S111" s="185">
        <f t="shared" si="5"/>
        <v>221310</v>
      </c>
      <c r="T111" s="207">
        <f>'Real-time HNX'!C53</f>
        <v>0.45535879629629633</v>
      </c>
      <c r="U111" s="186">
        <f>'Real-time HNX'!D53</f>
        <v>63</v>
      </c>
      <c r="V111" s="186">
        <f>'Real-time HNX'!E53</f>
        <v>9401223</v>
      </c>
      <c r="W111" s="185">
        <f t="shared" si="6"/>
        <v>54500</v>
      </c>
      <c r="X111" s="186">
        <f>'Real-time Hose'!F53</f>
        <v>487.35</v>
      </c>
      <c r="Y111" s="186">
        <f>'Real-time HNX'!F53</f>
        <v>63.07</v>
      </c>
    </row>
    <row r="112" spans="16:25">
      <c r="P112" s="205">
        <f>'Real-time Hose'!C54</f>
        <v>0.44637731481481485</v>
      </c>
      <c r="Q112" s="185">
        <f>'Real-time Hose'!D54</f>
        <v>489.41</v>
      </c>
      <c r="R112" s="185">
        <f>'Real-time Hose'!E54</f>
        <v>16661540</v>
      </c>
      <c r="S112" s="185">
        <f t="shared" si="5"/>
        <v>236930</v>
      </c>
      <c r="T112" s="207">
        <f>'Real-time HNX'!C54</f>
        <v>0.4569212962962963</v>
      </c>
      <c r="U112" s="186">
        <f>'Real-time HNX'!D54</f>
        <v>62.97</v>
      </c>
      <c r="V112" s="186">
        <f>'Real-time HNX'!E54</f>
        <v>9693723</v>
      </c>
      <c r="W112" s="185">
        <f t="shared" si="6"/>
        <v>292500</v>
      </c>
      <c r="X112" s="186">
        <f>'Real-time Hose'!F54</f>
        <v>487.35</v>
      </c>
      <c r="Y112" s="186">
        <f>'Real-time HNX'!F54</f>
        <v>63.07</v>
      </c>
    </row>
    <row r="113" spans="16:25">
      <c r="P113" s="205">
        <f>'Real-time Hose'!C55</f>
        <v>0.44640046296296299</v>
      </c>
      <c r="Q113" s="185">
        <f>'Real-time Hose'!D55</f>
        <v>489.42</v>
      </c>
      <c r="R113" s="185">
        <f>'Real-time Hose'!E55</f>
        <v>16928540</v>
      </c>
      <c r="S113" s="185">
        <f t="shared" si="5"/>
        <v>267000</v>
      </c>
      <c r="T113" s="207">
        <f>'Real-time HNX'!C55</f>
        <v>0.45822916666666669</v>
      </c>
      <c r="U113" s="186">
        <f>'Real-time HNX'!D55</f>
        <v>62.95</v>
      </c>
      <c r="V113" s="186">
        <f>'Real-time HNX'!E55</f>
        <v>9877923</v>
      </c>
      <c r="W113" s="185">
        <f t="shared" si="6"/>
        <v>184200</v>
      </c>
      <c r="X113" s="186">
        <f>'Real-time Hose'!F55</f>
        <v>487.35</v>
      </c>
      <c r="Y113" s="186">
        <f>'Real-time HNX'!F55</f>
        <v>63.07</v>
      </c>
    </row>
    <row r="114" spans="16:25">
      <c r="P114" s="205">
        <f>'Real-time Hose'!C56</f>
        <v>0.44795138888888886</v>
      </c>
      <c r="Q114" s="185">
        <f>'Real-time Hose'!D56</f>
        <v>489.46</v>
      </c>
      <c r="R114" s="185">
        <f>'Real-time Hose'!E56</f>
        <v>17348040</v>
      </c>
      <c r="S114" s="185">
        <f t="shared" si="5"/>
        <v>419500</v>
      </c>
      <c r="T114" s="207">
        <f>'Real-time HNX'!C56</f>
        <v>0.45944444444444449</v>
      </c>
      <c r="U114" s="186">
        <f>'Real-time HNX'!D56</f>
        <v>62.93</v>
      </c>
      <c r="V114" s="186">
        <f>'Real-time HNX'!E56</f>
        <v>10035423</v>
      </c>
      <c r="W114" s="185">
        <f t="shared" si="6"/>
        <v>157500</v>
      </c>
      <c r="X114" s="186">
        <f>'Real-time Hose'!F56</f>
        <v>487.35</v>
      </c>
      <c r="Y114" s="186">
        <f>'Real-time HNX'!F56</f>
        <v>63.07</v>
      </c>
    </row>
    <row r="115" spans="16:25">
      <c r="P115" s="205">
        <f>'Real-time Hose'!C57</f>
        <v>0.45072916666666668</v>
      </c>
      <c r="Q115" s="185">
        <f>'Real-time Hose'!D57</f>
        <v>489.09</v>
      </c>
      <c r="R115" s="185">
        <f>'Real-time Hose'!E57</f>
        <v>18068300</v>
      </c>
      <c r="S115" s="185">
        <f t="shared" si="5"/>
        <v>720260</v>
      </c>
      <c r="T115" s="207">
        <f>'Real-time HNX'!C57</f>
        <v>0.46090277777777783</v>
      </c>
      <c r="U115" s="186">
        <f>'Real-time HNX'!D57</f>
        <v>62.92</v>
      </c>
      <c r="V115" s="186">
        <f>'Real-time HNX'!E57</f>
        <v>10080423</v>
      </c>
      <c r="W115" s="185">
        <f t="shared" si="6"/>
        <v>45000</v>
      </c>
      <c r="X115" s="186">
        <f>'Real-time Hose'!F57</f>
        <v>487.35</v>
      </c>
      <c r="Y115" s="186">
        <f>'Real-time HNX'!F57</f>
        <v>63.07</v>
      </c>
    </row>
    <row r="116" spans="16:25">
      <c r="P116" s="205">
        <f>'Real-time Hose'!C58</f>
        <v>0.45501157407407411</v>
      </c>
      <c r="Q116" s="185">
        <f>'Real-time Hose'!D58</f>
        <v>488.18</v>
      </c>
      <c r="R116" s="185">
        <f>'Real-time Hose'!E58</f>
        <v>18870140</v>
      </c>
      <c r="S116" s="185">
        <f t="shared" si="5"/>
        <v>801840</v>
      </c>
      <c r="T116" s="207">
        <f>'Real-time HNX'!C58</f>
        <v>0.46232638888888888</v>
      </c>
      <c r="U116" s="186">
        <f>'Real-time HNX'!D58</f>
        <v>62.98</v>
      </c>
      <c r="V116" s="186">
        <f>'Real-time HNX'!E58</f>
        <v>10187823</v>
      </c>
      <c r="W116" s="185">
        <f t="shared" si="6"/>
        <v>107400</v>
      </c>
      <c r="X116" s="186">
        <f>'Real-time Hose'!F58</f>
        <v>487.35</v>
      </c>
      <c r="Y116" s="186">
        <f>'Real-time HNX'!F58</f>
        <v>63.07</v>
      </c>
    </row>
    <row r="117" spans="16:25">
      <c r="P117" s="205">
        <f>'Real-time Hose'!C59</f>
        <v>0.45561342592592591</v>
      </c>
      <c r="Q117" s="185">
        <f>'Real-time Hose'!D59</f>
        <v>488.03</v>
      </c>
      <c r="R117" s="185">
        <f>'Real-time Hose'!E59</f>
        <v>19378140</v>
      </c>
      <c r="S117" s="185">
        <f t="shared" si="5"/>
        <v>508000</v>
      </c>
      <c r="T117" s="207">
        <f>'Real-time HNX'!C59</f>
        <v>0.4652662037037037</v>
      </c>
      <c r="U117" s="186">
        <f>'Real-time HNX'!D59</f>
        <v>63</v>
      </c>
      <c r="V117" s="186">
        <f>'Real-time HNX'!E59</f>
        <v>10383223</v>
      </c>
      <c r="W117" s="185">
        <f t="shared" si="6"/>
        <v>195400</v>
      </c>
      <c r="X117" s="186">
        <f>'Real-time Hose'!F59</f>
        <v>487.35</v>
      </c>
      <c r="Y117" s="186">
        <f>'Real-time HNX'!F59</f>
        <v>63.07</v>
      </c>
    </row>
    <row r="118" spans="16:25">
      <c r="P118" s="205">
        <f>'Real-time Hose'!C60</f>
        <v>0.45681712962962967</v>
      </c>
      <c r="Q118" s="185">
        <f>'Real-time Hose'!D60</f>
        <v>487.16</v>
      </c>
      <c r="R118" s="185">
        <f>'Real-time Hose'!E60</f>
        <v>20380230</v>
      </c>
      <c r="S118" s="185">
        <f t="shared" si="5"/>
        <v>1002090</v>
      </c>
      <c r="T118" s="207">
        <f>'Real-time HNX'!C60</f>
        <v>0.46660879629629631</v>
      </c>
      <c r="U118" s="186">
        <f>'Real-time HNX'!D60</f>
        <v>63.06</v>
      </c>
      <c r="V118" s="186">
        <f>'Real-time HNX'!E60</f>
        <v>10484923</v>
      </c>
      <c r="W118" s="185">
        <f t="shared" si="6"/>
        <v>101700</v>
      </c>
      <c r="X118" s="186">
        <f>'Real-time Hose'!F60</f>
        <v>487.35</v>
      </c>
      <c r="Y118" s="186">
        <f>'Real-time HNX'!F60</f>
        <v>63.07</v>
      </c>
    </row>
    <row r="119" spans="16:25">
      <c r="P119" s="205">
        <f>'Real-time Hose'!C61</f>
        <v>0.45832175925925928</v>
      </c>
      <c r="Q119" s="185">
        <f>'Real-time Hose'!D61</f>
        <v>487.6</v>
      </c>
      <c r="R119" s="185">
        <f>'Real-time Hose'!E61</f>
        <v>21149970</v>
      </c>
      <c r="S119" s="185">
        <f t="shared" si="5"/>
        <v>769740</v>
      </c>
      <c r="T119" s="207">
        <f>'Real-time HNX'!C61</f>
        <v>0.46792824074074074</v>
      </c>
      <c r="U119" s="186">
        <f>'Real-time HNX'!D61</f>
        <v>63.02</v>
      </c>
      <c r="V119" s="186">
        <f>'Real-time HNX'!E61</f>
        <v>10564123</v>
      </c>
      <c r="W119" s="185">
        <f t="shared" si="6"/>
        <v>79200</v>
      </c>
      <c r="X119" s="186">
        <f>'Real-time Hose'!F61</f>
        <v>487.35</v>
      </c>
      <c r="Y119" s="186">
        <f>'Real-time HNX'!F61</f>
        <v>63.07</v>
      </c>
    </row>
    <row r="120" spans="16:25">
      <c r="P120" s="205">
        <f>'Real-time Hose'!C62</f>
        <v>0.45958333333333329</v>
      </c>
      <c r="Q120" s="185">
        <f>'Real-time Hose'!D62</f>
        <v>487.26</v>
      </c>
      <c r="R120" s="185">
        <f>'Real-time Hose'!E62</f>
        <v>21757100</v>
      </c>
      <c r="S120" s="185">
        <f t="shared" si="5"/>
        <v>607130</v>
      </c>
      <c r="T120" s="207">
        <f>'Real-time HNX'!C62</f>
        <v>0.46917824074074077</v>
      </c>
      <c r="U120" s="186">
        <f>'Real-time HNX'!D62</f>
        <v>63.08</v>
      </c>
      <c r="V120" s="186">
        <f>'Real-time HNX'!E62</f>
        <v>10629523</v>
      </c>
      <c r="W120" s="185">
        <f t="shared" si="6"/>
        <v>65400</v>
      </c>
      <c r="X120" s="186">
        <f>'Real-time Hose'!F62</f>
        <v>487.35</v>
      </c>
      <c r="Y120" s="186">
        <f>'Real-time HNX'!F62</f>
        <v>63.07</v>
      </c>
    </row>
    <row r="121" spans="16:25">
      <c r="P121" s="205">
        <f>'Real-time Hose'!C63</f>
        <v>0.46258101851851857</v>
      </c>
      <c r="Q121" s="185">
        <f>'Real-time Hose'!D63</f>
        <v>487.47</v>
      </c>
      <c r="R121" s="185">
        <f>'Real-time Hose'!E63</f>
        <v>22379170</v>
      </c>
      <c r="S121" s="185">
        <f t="shared" si="5"/>
        <v>622070</v>
      </c>
      <c r="T121" s="207">
        <f>'Real-time HNX'!C63</f>
        <v>0.47076388888888893</v>
      </c>
      <c r="U121" s="186">
        <f>'Real-time HNX'!D63</f>
        <v>63.11</v>
      </c>
      <c r="V121" s="186">
        <f>'Real-time HNX'!E63</f>
        <v>10781523</v>
      </c>
      <c r="W121" s="185">
        <f t="shared" si="6"/>
        <v>152000</v>
      </c>
      <c r="X121" s="186">
        <f>'Real-time Hose'!F63</f>
        <v>487.35</v>
      </c>
      <c r="Y121" s="186">
        <f>'Real-time HNX'!F63</f>
        <v>63.07</v>
      </c>
    </row>
    <row r="122" spans="16:25">
      <c r="P122" s="205">
        <f>'Real-time Hose'!C64</f>
        <v>0.46378472222222222</v>
      </c>
      <c r="Q122" s="185">
        <f>'Real-time Hose'!D64</f>
        <v>488</v>
      </c>
      <c r="R122" s="185">
        <f>'Real-time Hose'!E64</f>
        <v>22631520</v>
      </c>
      <c r="S122" s="185">
        <f t="shared" si="5"/>
        <v>252350</v>
      </c>
      <c r="T122" s="207">
        <f>'Real-time HNX'!C64</f>
        <v>0.47216435185185185</v>
      </c>
      <c r="U122" s="186">
        <f>'Real-time HNX'!D64</f>
        <v>63.04</v>
      </c>
      <c r="V122" s="186">
        <f>'Real-time HNX'!E64</f>
        <v>10987923</v>
      </c>
      <c r="W122" s="185">
        <f t="shared" si="6"/>
        <v>206400</v>
      </c>
      <c r="X122" s="186">
        <f>'Real-time Hose'!F64</f>
        <v>487.35</v>
      </c>
      <c r="Y122" s="186">
        <f>'Real-time HNX'!F64</f>
        <v>63.07</v>
      </c>
    </row>
    <row r="123" spans="16:25">
      <c r="P123" s="205">
        <f>'Real-time Hose'!C65</f>
        <v>0.46531250000000002</v>
      </c>
      <c r="Q123" s="185">
        <f>'Real-time Hose'!D65</f>
        <v>487.49</v>
      </c>
      <c r="R123" s="185">
        <f>'Real-time Hose'!E65</f>
        <v>22796470</v>
      </c>
      <c r="S123" s="185">
        <f t="shared" si="5"/>
        <v>164950</v>
      </c>
      <c r="T123" s="207">
        <f>'Real-time HNX'!C65</f>
        <v>0.47350694444444441</v>
      </c>
      <c r="U123" s="186">
        <f>'Real-time HNX'!D65</f>
        <v>63.09</v>
      </c>
      <c r="V123" s="186">
        <f>'Real-time HNX'!E65</f>
        <v>11284596</v>
      </c>
      <c r="W123" s="185">
        <f t="shared" si="6"/>
        <v>296673</v>
      </c>
      <c r="X123" s="186">
        <f>'Real-time Hose'!F65</f>
        <v>487.35</v>
      </c>
      <c r="Y123" s="186">
        <f>'Real-time HNX'!F65</f>
        <v>63.07</v>
      </c>
    </row>
    <row r="124" spans="16:25">
      <c r="P124" s="205">
        <f>'Real-time Hose'!C66</f>
        <v>0.46675925925925926</v>
      </c>
      <c r="Q124" s="185">
        <f>'Real-time Hose'!D66</f>
        <v>488.25</v>
      </c>
      <c r="R124" s="185">
        <f>'Real-time Hose'!E66</f>
        <v>23068510</v>
      </c>
      <c r="S124" s="185">
        <f t="shared" si="5"/>
        <v>272040</v>
      </c>
      <c r="T124" s="207">
        <f>'Real-time HNX'!C66</f>
        <v>0.47616898148148151</v>
      </c>
      <c r="U124" s="186">
        <f>'Real-time HNX'!D66</f>
        <v>63.09</v>
      </c>
      <c r="V124" s="186">
        <f>'Real-time HNX'!E66</f>
        <v>11428708</v>
      </c>
      <c r="W124" s="185">
        <f t="shared" si="6"/>
        <v>144112</v>
      </c>
      <c r="X124" s="186">
        <f>'Real-time Hose'!F66</f>
        <v>487.35</v>
      </c>
      <c r="Y124" s="186">
        <f>'Real-time HNX'!F66</f>
        <v>63.07</v>
      </c>
    </row>
    <row r="125" spans="16:25">
      <c r="P125" s="205">
        <f>'Real-time Hose'!C67</f>
        <v>0.46793981481481484</v>
      </c>
      <c r="Q125" s="185">
        <f>'Real-time Hose'!D67</f>
        <v>488.37</v>
      </c>
      <c r="R125" s="185">
        <f>'Real-time Hose'!E67</f>
        <v>23296250</v>
      </c>
      <c r="S125" s="185">
        <f t="shared" si="5"/>
        <v>227740</v>
      </c>
      <c r="T125" s="207">
        <f>'Real-time HNX'!C67</f>
        <v>0.47775462962962961</v>
      </c>
      <c r="U125" s="186">
        <f>'Real-time HNX'!D67</f>
        <v>63.16</v>
      </c>
      <c r="V125" s="186">
        <f>'Real-time HNX'!E67</f>
        <v>11662008</v>
      </c>
      <c r="W125" s="185">
        <f t="shared" si="6"/>
        <v>233300</v>
      </c>
      <c r="X125" s="186">
        <f>'Real-time Hose'!F67</f>
        <v>487.35</v>
      </c>
      <c r="Y125" s="186">
        <f>'Real-time HNX'!F67</f>
        <v>63.07</v>
      </c>
    </row>
    <row r="126" spans="16:25">
      <c r="P126" s="205">
        <f>'Real-time Hose'!C68</f>
        <v>0.46943287037037035</v>
      </c>
      <c r="Q126" s="185">
        <f>'Real-time Hose'!D68</f>
        <v>489.02</v>
      </c>
      <c r="R126" s="185">
        <f>'Real-time Hose'!E68</f>
        <v>23626560</v>
      </c>
      <c r="S126" s="185">
        <f t="shared" ref="S126:S159" si="7">IF((R126-R125)&lt;0,0,R126-R125)</f>
        <v>330310</v>
      </c>
      <c r="T126" s="207">
        <f>'Real-time HNX'!C68</f>
        <v>0.47915509259259265</v>
      </c>
      <c r="U126" s="186">
        <f>'Real-time HNX'!D68</f>
        <v>63.12</v>
      </c>
      <c r="V126" s="186">
        <f>'Real-time HNX'!E68</f>
        <v>11796708</v>
      </c>
      <c r="W126" s="185">
        <f t="shared" ref="W126:W159" si="8">IF((V126-V125)&lt;0,0,V126-V125)</f>
        <v>134700</v>
      </c>
      <c r="X126" s="186">
        <f>'Real-time Hose'!F68</f>
        <v>487.35</v>
      </c>
      <c r="Y126" s="186">
        <f>'Real-time HNX'!F68</f>
        <v>63.07</v>
      </c>
    </row>
    <row r="127" spans="16:25">
      <c r="P127" s="205">
        <f>'Real-time Hose'!C69</f>
        <v>0.47215277777777781</v>
      </c>
      <c r="Q127" s="185">
        <f>'Real-time Hose'!D69</f>
        <v>489.31</v>
      </c>
      <c r="R127" s="185">
        <f>'Real-time Hose'!E69</f>
        <v>24033560</v>
      </c>
      <c r="S127" s="185">
        <f t="shared" si="7"/>
        <v>407000</v>
      </c>
      <c r="T127" s="207">
        <f>'Real-time HNX'!C69</f>
        <v>0.54298611111111106</v>
      </c>
      <c r="U127" s="186">
        <f>'Real-time HNX'!D69</f>
        <v>62.99</v>
      </c>
      <c r="V127" s="186">
        <f>'Real-time HNX'!E69</f>
        <v>11967108</v>
      </c>
      <c r="W127" s="185">
        <f t="shared" si="8"/>
        <v>170400</v>
      </c>
      <c r="X127" s="186">
        <f>'Real-time Hose'!F69</f>
        <v>487.35</v>
      </c>
      <c r="Y127" s="186">
        <f>'Real-time HNX'!F69</f>
        <v>63.07</v>
      </c>
    </row>
    <row r="128" spans="16:25">
      <c r="P128" s="205">
        <f>'Real-time Hose'!C70</f>
        <v>0.47364583333333332</v>
      </c>
      <c r="Q128" s="185">
        <f>'Real-time Hose'!D70</f>
        <v>490.07</v>
      </c>
      <c r="R128" s="185">
        <f>'Real-time Hose'!E70</f>
        <v>24174570</v>
      </c>
      <c r="S128" s="185">
        <f t="shared" si="7"/>
        <v>141010</v>
      </c>
      <c r="T128" s="207">
        <f>'Real-time HNX'!C70</f>
        <v>0.54442129629629632</v>
      </c>
      <c r="U128" s="186">
        <f>'Real-time HNX'!D70</f>
        <v>63.02</v>
      </c>
      <c r="V128" s="186">
        <f>'Real-time HNX'!E70</f>
        <v>12083708</v>
      </c>
      <c r="W128" s="185">
        <f t="shared" si="8"/>
        <v>116600</v>
      </c>
      <c r="X128" s="186">
        <f>'Real-time Hose'!F70</f>
        <v>487.35</v>
      </c>
      <c r="Y128" s="186">
        <f>'Real-time HNX'!F70</f>
        <v>63.07</v>
      </c>
    </row>
    <row r="129" spans="16:25">
      <c r="P129" s="205">
        <f>'Real-time Hose'!C71</f>
        <v>0.47486111111111112</v>
      </c>
      <c r="Q129" s="185">
        <f>'Real-time Hose'!D71</f>
        <v>489.76</v>
      </c>
      <c r="R129" s="185">
        <f>'Real-time Hose'!E71</f>
        <v>24475650</v>
      </c>
      <c r="S129" s="185">
        <f t="shared" si="7"/>
        <v>301080</v>
      </c>
      <c r="T129" s="207">
        <f>'Real-time HNX'!C71</f>
        <v>0.54567129629629629</v>
      </c>
      <c r="U129" s="186">
        <f>'Real-time HNX'!D71</f>
        <v>63.03</v>
      </c>
      <c r="V129" s="186">
        <f>'Real-time HNX'!E71</f>
        <v>12225008</v>
      </c>
      <c r="W129" s="185">
        <f t="shared" si="8"/>
        <v>141300</v>
      </c>
      <c r="X129" s="186">
        <f>'Real-time Hose'!F71</f>
        <v>487.35</v>
      </c>
      <c r="Y129" s="186">
        <f>'Real-time HNX'!F71</f>
        <v>63.07</v>
      </c>
    </row>
    <row r="130" spans="16:25">
      <c r="P130" s="205">
        <f>'Real-time Hose'!C72</f>
        <v>0.47579861111111116</v>
      </c>
      <c r="Q130" s="185">
        <f>'Real-time Hose'!D72</f>
        <v>489.56</v>
      </c>
      <c r="R130" s="185">
        <f>'Real-time Hose'!E72</f>
        <v>24655300</v>
      </c>
      <c r="S130" s="185">
        <f t="shared" si="7"/>
        <v>179650</v>
      </c>
      <c r="T130" s="207">
        <f>'Real-time HNX'!C72</f>
        <v>0.54712962962962963</v>
      </c>
      <c r="U130" s="186">
        <f>'Real-time HNX'!D72</f>
        <v>63.01</v>
      </c>
      <c r="V130" s="186">
        <f>'Real-time HNX'!E72</f>
        <v>12285908</v>
      </c>
      <c r="W130" s="185">
        <f t="shared" si="8"/>
        <v>60900</v>
      </c>
      <c r="X130" s="186">
        <f>'Real-time Hose'!F72</f>
        <v>487.35</v>
      </c>
      <c r="Y130" s="186">
        <f>'Real-time HNX'!F72</f>
        <v>63.07</v>
      </c>
    </row>
    <row r="131" spans="16:25">
      <c r="P131" s="205">
        <f>'Real-time Hose'!C73</f>
        <v>0.47635416666666663</v>
      </c>
      <c r="Q131" s="185">
        <f>'Real-time Hose'!D73</f>
        <v>489.54</v>
      </c>
      <c r="R131" s="185">
        <f>'Real-time Hose'!E73</f>
        <v>24879730</v>
      </c>
      <c r="S131" s="185">
        <f t="shared" si="7"/>
        <v>224430</v>
      </c>
      <c r="T131" s="207">
        <f>'Real-time HNX'!C73</f>
        <v>0.54994212962962963</v>
      </c>
      <c r="U131" s="186">
        <f>'Real-time HNX'!D73</f>
        <v>63.02</v>
      </c>
      <c r="V131" s="186">
        <f>'Real-time HNX'!E73</f>
        <v>12524308</v>
      </c>
      <c r="W131" s="185">
        <f t="shared" si="8"/>
        <v>238400</v>
      </c>
      <c r="X131" s="186">
        <f>'Real-time Hose'!F73</f>
        <v>487.35</v>
      </c>
      <c r="Y131" s="186">
        <f>'Real-time HNX'!F73</f>
        <v>63.07</v>
      </c>
    </row>
    <row r="132" spans="16:25">
      <c r="P132" s="205">
        <f>'Real-time Hose'!C74</f>
        <v>0.47788194444444443</v>
      </c>
      <c r="Q132" s="185">
        <f>'Real-time Hose'!D74</f>
        <v>489.66</v>
      </c>
      <c r="R132" s="185">
        <f>'Real-time Hose'!E74</f>
        <v>25067950</v>
      </c>
      <c r="S132" s="185">
        <f t="shared" si="7"/>
        <v>188220</v>
      </c>
      <c r="T132" s="207">
        <f>'Real-time HNX'!C74</f>
        <v>0.55130787037037032</v>
      </c>
      <c r="U132" s="186">
        <f>'Real-time HNX'!D74</f>
        <v>63.02</v>
      </c>
      <c r="V132" s="186">
        <f>'Real-time HNX'!E74</f>
        <v>12549908</v>
      </c>
      <c r="W132" s="185">
        <f t="shared" si="8"/>
        <v>25600</v>
      </c>
      <c r="X132" s="186">
        <f>'Real-time Hose'!F74</f>
        <v>487.35</v>
      </c>
      <c r="Y132" s="186">
        <f>'Real-time HNX'!F74</f>
        <v>63.07</v>
      </c>
    </row>
    <row r="133" spans="16:25">
      <c r="P133" s="205">
        <f>'Real-time Hose'!C75</f>
        <v>0.54245370370370372</v>
      </c>
      <c r="Q133" s="185">
        <f>'Real-time Hose'!D75</f>
        <v>489.08</v>
      </c>
      <c r="R133" s="185">
        <f>'Real-time Hose'!E75</f>
        <v>25618460</v>
      </c>
      <c r="S133" s="185">
        <f t="shared" si="7"/>
        <v>550510</v>
      </c>
      <c r="T133" s="207">
        <f>'Real-time HNX'!C75</f>
        <v>0.5527199074074074</v>
      </c>
      <c r="U133" s="186">
        <f>'Real-time HNX'!D75</f>
        <v>62.99</v>
      </c>
      <c r="V133" s="186">
        <f>'Real-time HNX'!E75</f>
        <v>12644008</v>
      </c>
      <c r="W133" s="185">
        <f t="shared" si="8"/>
        <v>94100</v>
      </c>
      <c r="X133" s="186">
        <f>'Real-time Hose'!F75</f>
        <v>487.35</v>
      </c>
      <c r="Y133" s="186">
        <f>'Real-time HNX'!F75</f>
        <v>63.07</v>
      </c>
    </row>
    <row r="134" spans="16:25">
      <c r="P134" s="205">
        <f>'Real-time Hose'!C76</f>
        <v>0.54364583333333327</v>
      </c>
      <c r="Q134" s="185">
        <f>'Real-time Hose'!D76</f>
        <v>489.09</v>
      </c>
      <c r="R134" s="185">
        <f>'Real-time Hose'!E76</f>
        <v>25728840</v>
      </c>
      <c r="S134" s="185">
        <f t="shared" si="7"/>
        <v>110380</v>
      </c>
      <c r="T134" s="207">
        <f>'Real-time HNX'!C76</f>
        <v>0.55406250000000001</v>
      </c>
      <c r="U134" s="186">
        <f>'Real-time HNX'!D76</f>
        <v>63.01</v>
      </c>
      <c r="V134" s="186">
        <f>'Real-time HNX'!E76</f>
        <v>12784608</v>
      </c>
      <c r="W134" s="185">
        <f t="shared" si="8"/>
        <v>140600</v>
      </c>
      <c r="X134" s="186">
        <f>'Real-time Hose'!F76</f>
        <v>487.35</v>
      </c>
      <c r="Y134" s="186">
        <f>'Real-time HNX'!F76</f>
        <v>63.07</v>
      </c>
    </row>
    <row r="135" spans="16:25">
      <c r="P135" s="205">
        <f>'Real-time Hose'!C77</f>
        <v>0.54513888888888895</v>
      </c>
      <c r="Q135" s="185">
        <f>'Real-time Hose'!D77</f>
        <v>489.54</v>
      </c>
      <c r="R135" s="185">
        <f>'Real-time Hose'!E77</f>
        <v>25874090</v>
      </c>
      <c r="S135" s="185">
        <f t="shared" si="7"/>
        <v>145250</v>
      </c>
      <c r="T135" s="207">
        <f>'Real-time HNX'!C77</f>
        <v>0.55548611111111112</v>
      </c>
      <c r="U135" s="186">
        <f>'Real-time HNX'!D77</f>
        <v>63</v>
      </c>
      <c r="V135" s="186">
        <f>'Real-time HNX'!E77</f>
        <v>12876308</v>
      </c>
      <c r="W135" s="185">
        <f t="shared" si="8"/>
        <v>91700</v>
      </c>
      <c r="X135" s="186">
        <f>'Real-time Hose'!F77</f>
        <v>487.35</v>
      </c>
      <c r="Y135" s="186">
        <f>'Real-time HNX'!F77</f>
        <v>63.07</v>
      </c>
    </row>
    <row r="136" spans="16:25">
      <c r="P136" s="205">
        <f>'Real-time Hose'!C78</f>
        <v>0.54659722222222229</v>
      </c>
      <c r="Q136" s="185">
        <f>'Real-time Hose'!D78</f>
        <v>489.36</v>
      </c>
      <c r="R136" s="185">
        <f>'Real-time Hose'!E78</f>
        <v>26091150</v>
      </c>
      <c r="S136" s="185">
        <f t="shared" si="7"/>
        <v>217060</v>
      </c>
      <c r="T136" s="207">
        <f>'Real-time HNX'!C78</f>
        <v>0.55688657407407405</v>
      </c>
      <c r="U136" s="186">
        <f>'Real-time HNX'!D78</f>
        <v>63</v>
      </c>
      <c r="V136" s="186">
        <f>'Real-time HNX'!E78</f>
        <v>13001108</v>
      </c>
      <c r="W136" s="185">
        <f t="shared" si="8"/>
        <v>124800</v>
      </c>
      <c r="X136" s="186">
        <f>'Real-time Hose'!F78</f>
        <v>487.35</v>
      </c>
      <c r="Y136" s="186">
        <f>'Real-time HNX'!F78</f>
        <v>63.07</v>
      </c>
    </row>
    <row r="137" spans="16:25">
      <c r="P137" s="205">
        <f>'Real-time Hose'!C79</f>
        <v>0.54777777777777781</v>
      </c>
      <c r="Q137" s="185">
        <f>'Real-time Hose'!D79</f>
        <v>489.41</v>
      </c>
      <c r="R137" s="185">
        <f>'Real-time Hose'!E79</f>
        <v>26277480</v>
      </c>
      <c r="S137" s="185">
        <f t="shared" si="7"/>
        <v>186330</v>
      </c>
      <c r="T137" s="207">
        <f>'Real-time HNX'!C79</f>
        <v>0.55826388888888889</v>
      </c>
      <c r="U137" s="186">
        <f>'Real-time HNX'!D79</f>
        <v>63.07</v>
      </c>
      <c r="V137" s="186">
        <f>'Real-time HNX'!E79</f>
        <v>13088435</v>
      </c>
      <c r="W137" s="185">
        <f t="shared" si="8"/>
        <v>87327</v>
      </c>
      <c r="X137" s="186">
        <f>'Real-time Hose'!F79</f>
        <v>487.35</v>
      </c>
      <c r="Y137" s="186">
        <f>'Real-time HNX'!F79</f>
        <v>63.07</v>
      </c>
    </row>
    <row r="138" spans="16:25">
      <c r="P138" s="205">
        <f>'Real-time Hose'!C80</f>
        <v>0.54927083333333326</v>
      </c>
      <c r="Q138" s="185">
        <f>'Real-time Hose'!D80</f>
        <v>489.46</v>
      </c>
      <c r="R138" s="185">
        <f>'Real-time Hose'!E80</f>
        <v>26429660</v>
      </c>
      <c r="S138" s="185">
        <f t="shared" si="7"/>
        <v>152180</v>
      </c>
      <c r="T138" s="207">
        <f>'Real-time HNX'!C80</f>
        <v>0.56105324074074081</v>
      </c>
      <c r="U138" s="186">
        <f>'Real-time HNX'!D80</f>
        <v>63.08</v>
      </c>
      <c r="V138" s="186">
        <f>'Real-time HNX'!E80</f>
        <v>13529015</v>
      </c>
      <c r="W138" s="185">
        <f t="shared" si="8"/>
        <v>440580</v>
      </c>
      <c r="X138" s="186">
        <f>'Real-time Hose'!F80</f>
        <v>487.35</v>
      </c>
      <c r="Y138" s="186">
        <f>'Real-time HNX'!F80</f>
        <v>63.07</v>
      </c>
    </row>
    <row r="139" spans="16:25">
      <c r="P139" s="205">
        <f>'Real-time Hose'!C81</f>
        <v>0.55201388888888892</v>
      </c>
      <c r="Q139" s="185">
        <f>'Real-time Hose'!D81</f>
        <v>489.09</v>
      </c>
      <c r="R139" s="185">
        <f>'Real-time Hose'!E81</f>
        <v>26980640</v>
      </c>
      <c r="S139" s="185">
        <f t="shared" si="7"/>
        <v>550980</v>
      </c>
      <c r="T139" s="207">
        <f>'Real-time HNX'!C81</f>
        <v>0.56246527777777777</v>
      </c>
      <c r="U139" s="186">
        <f>'Real-time HNX'!D81</f>
        <v>63.03</v>
      </c>
      <c r="V139" s="186">
        <f>'Real-time HNX'!E81</f>
        <v>13653515</v>
      </c>
      <c r="W139" s="185">
        <f t="shared" si="8"/>
        <v>124500</v>
      </c>
      <c r="X139" s="186">
        <f>'Real-time Hose'!F81</f>
        <v>487.35</v>
      </c>
      <c r="Y139" s="186">
        <f>'Real-time HNX'!F81</f>
        <v>63.07</v>
      </c>
    </row>
    <row r="140" spans="16:25">
      <c r="P140" s="205">
        <f>'Real-time Hose'!C82</f>
        <v>0.55347222222222225</v>
      </c>
      <c r="Q140" s="185">
        <f>'Real-time Hose'!D82</f>
        <v>489.6</v>
      </c>
      <c r="R140" s="185">
        <f>'Real-time Hose'!E82</f>
        <v>27261210</v>
      </c>
      <c r="S140" s="185">
        <f t="shared" si="7"/>
        <v>280570</v>
      </c>
      <c r="T140" s="207">
        <f>'Real-time HNX'!C82</f>
        <v>0.56366898148148148</v>
      </c>
      <c r="U140" s="186">
        <f>'Real-time HNX'!D82</f>
        <v>63.08</v>
      </c>
      <c r="V140" s="186">
        <f>'Real-time HNX'!E82</f>
        <v>13988915</v>
      </c>
      <c r="W140" s="185">
        <f t="shared" si="8"/>
        <v>335400</v>
      </c>
      <c r="X140" s="186">
        <f>'Real-time Hose'!F82</f>
        <v>487.35</v>
      </c>
      <c r="Y140" s="186">
        <f>'Real-time HNX'!F82</f>
        <v>63.07</v>
      </c>
    </row>
    <row r="141" spans="16:25">
      <c r="P141" s="205">
        <f>'Real-time Hose'!C83</f>
        <v>0.5546875</v>
      </c>
      <c r="Q141" s="185">
        <f>'Real-time Hose'!D83</f>
        <v>489.28</v>
      </c>
      <c r="R141" s="185">
        <f>'Real-time Hose'!E83</f>
        <v>27424990</v>
      </c>
      <c r="S141" s="185">
        <f t="shared" si="7"/>
        <v>163780</v>
      </c>
      <c r="T141" s="207">
        <f>'Real-time HNX'!C83</f>
        <v>0.56518518518518512</v>
      </c>
      <c r="U141" s="186">
        <f>'Real-time HNX'!D83</f>
        <v>63.07</v>
      </c>
      <c r="V141" s="186">
        <f>'Real-time HNX'!E83</f>
        <v>14206915</v>
      </c>
      <c r="W141" s="185">
        <f t="shared" si="8"/>
        <v>218000</v>
      </c>
      <c r="X141" s="186">
        <f>'Real-time Hose'!F83</f>
        <v>487.35</v>
      </c>
      <c r="Y141" s="186">
        <f>'Real-time HNX'!F83</f>
        <v>63.07</v>
      </c>
    </row>
    <row r="142" spans="16:25">
      <c r="P142" s="205">
        <f>'Real-time Hose'!C84</f>
        <v>0.55614583333333334</v>
      </c>
      <c r="Q142" s="185">
        <f>'Real-time Hose'!D84</f>
        <v>489.56</v>
      </c>
      <c r="R142" s="185">
        <f>'Real-time Hose'!E84</f>
        <v>27680190</v>
      </c>
      <c r="S142" s="185">
        <f t="shared" si="7"/>
        <v>255200</v>
      </c>
      <c r="T142" s="207">
        <f>'Real-time HNX'!C84</f>
        <v>0.56662037037037039</v>
      </c>
      <c r="U142" s="186">
        <f>'Real-time HNX'!D84</f>
        <v>63.12</v>
      </c>
      <c r="V142" s="186">
        <f>'Real-time HNX'!E84</f>
        <v>14536851</v>
      </c>
      <c r="W142" s="185">
        <f t="shared" si="8"/>
        <v>329936</v>
      </c>
      <c r="X142" s="186">
        <f>'Real-time Hose'!F84</f>
        <v>487.35</v>
      </c>
      <c r="Y142" s="186">
        <f>'Real-time HNX'!F84</f>
        <v>63.07</v>
      </c>
    </row>
    <row r="143" spans="16:25">
      <c r="P143" s="205">
        <f>'Real-time Hose'!C85</f>
        <v>0.55760416666666668</v>
      </c>
      <c r="Q143" s="185">
        <f>'Real-time Hose'!D85</f>
        <v>489.1</v>
      </c>
      <c r="R143" s="185">
        <f>'Real-time Hose'!E85</f>
        <v>27909230</v>
      </c>
      <c r="S143" s="185">
        <f t="shared" si="7"/>
        <v>229040</v>
      </c>
      <c r="T143" s="207">
        <f>'Real-time HNX'!C85</f>
        <v>0.5680439814814815</v>
      </c>
      <c r="U143" s="186">
        <f>'Real-time HNX'!D85</f>
        <v>63.13</v>
      </c>
      <c r="V143" s="186">
        <f>'Real-time HNX'!E85</f>
        <v>14646013</v>
      </c>
      <c r="W143" s="185">
        <f t="shared" si="8"/>
        <v>109162</v>
      </c>
      <c r="X143" s="186">
        <f>'Real-time Hose'!F85</f>
        <v>487.35</v>
      </c>
      <c r="Y143" s="186">
        <f>'Real-time HNX'!F85</f>
        <v>63.07</v>
      </c>
    </row>
    <row r="144" spans="16:25">
      <c r="P144" s="205">
        <f>'Real-time Hose'!C86</f>
        <v>0.55910879629629628</v>
      </c>
      <c r="Q144" s="185">
        <f>'Real-time Hose'!D86</f>
        <v>488.4</v>
      </c>
      <c r="R144" s="185">
        <f>'Real-time Hose'!E86</f>
        <v>28103540</v>
      </c>
      <c r="S144" s="185">
        <f t="shared" si="7"/>
        <v>194310</v>
      </c>
      <c r="T144" s="207">
        <f>'Real-time HNX'!C86</f>
        <v>0.56938657407407411</v>
      </c>
      <c r="U144" s="186">
        <f>'Real-time HNX'!D86</f>
        <v>63.12</v>
      </c>
      <c r="V144" s="186">
        <f>'Real-time HNX'!E86</f>
        <v>14722313</v>
      </c>
      <c r="W144" s="185">
        <f t="shared" si="8"/>
        <v>76300</v>
      </c>
      <c r="X144" s="186">
        <f>'Real-time Hose'!F86</f>
        <v>487.35</v>
      </c>
      <c r="Y144" s="186">
        <f>'Real-time HNX'!F86</f>
        <v>63.07</v>
      </c>
    </row>
    <row r="145" spans="16:25">
      <c r="P145" s="205">
        <f>'Real-time Hose'!C87</f>
        <v>0.56093749999999998</v>
      </c>
      <c r="Q145" s="185">
        <f>'Real-time Hose'!D87</f>
        <v>488.86</v>
      </c>
      <c r="R145" s="185">
        <f>'Real-time Hose'!E87</f>
        <v>28853890</v>
      </c>
      <c r="S145" s="185">
        <f t="shared" si="7"/>
        <v>750350</v>
      </c>
      <c r="T145" s="207">
        <f>'Real-time HNX'!C87</f>
        <v>0.57217592592592592</v>
      </c>
      <c r="U145" s="186">
        <f>'Real-time HNX'!D87</f>
        <v>63.07</v>
      </c>
      <c r="V145" s="186">
        <f>'Real-time HNX'!E87</f>
        <v>15129246</v>
      </c>
      <c r="W145" s="185">
        <f t="shared" si="8"/>
        <v>406933</v>
      </c>
      <c r="X145" s="186">
        <f>'Real-time Hose'!F87</f>
        <v>487.35</v>
      </c>
      <c r="Y145" s="186">
        <f>'Real-time HNX'!F87</f>
        <v>63.07</v>
      </c>
    </row>
    <row r="146" spans="16:25">
      <c r="P146" s="205">
        <f>'Real-time Hose'!C88</f>
        <v>0.56185185185185182</v>
      </c>
      <c r="Q146" s="185">
        <f>'Real-time Hose'!D88</f>
        <v>488.55</v>
      </c>
      <c r="R146" s="185">
        <f>'Real-time Hose'!E88</f>
        <v>28974480</v>
      </c>
      <c r="S146" s="185">
        <f t="shared" si="7"/>
        <v>120590</v>
      </c>
      <c r="T146" s="207">
        <f>'Real-time HNX'!C88</f>
        <v>0.57353009259259258</v>
      </c>
      <c r="U146" s="186">
        <f>'Real-time HNX'!D88</f>
        <v>63.02</v>
      </c>
      <c r="V146" s="186">
        <f>'Real-time HNX'!E88</f>
        <v>15222746</v>
      </c>
      <c r="W146" s="185">
        <f t="shared" si="8"/>
        <v>93500</v>
      </c>
      <c r="X146" s="186">
        <f>'Real-time Hose'!F88</f>
        <v>487.35</v>
      </c>
      <c r="Y146" s="186">
        <f>'Real-time HNX'!F88</f>
        <v>63.07</v>
      </c>
    </row>
    <row r="147" spans="16:25">
      <c r="P147" s="205">
        <f>'Real-time Hose'!C89</f>
        <v>0.56305555555555553</v>
      </c>
      <c r="Q147" s="185">
        <f>'Real-time Hose'!D89</f>
        <v>488.05</v>
      </c>
      <c r="R147" s="185">
        <f>'Real-time Hose'!E89</f>
        <v>29285870</v>
      </c>
      <c r="S147" s="185">
        <f t="shared" si="7"/>
        <v>311390</v>
      </c>
      <c r="T147" s="207">
        <f>'Real-time HNX'!C89</f>
        <v>0.57488425925925923</v>
      </c>
      <c r="U147" s="186">
        <f>'Real-time HNX'!D89</f>
        <v>63.09</v>
      </c>
      <c r="V147" s="186">
        <f>'Real-time HNX'!E89</f>
        <v>15457246</v>
      </c>
      <c r="W147" s="185">
        <f t="shared" si="8"/>
        <v>234500</v>
      </c>
      <c r="X147" s="186">
        <f>'Real-time Hose'!F89</f>
        <v>487.35</v>
      </c>
      <c r="Y147" s="186">
        <f>'Real-time HNX'!F89</f>
        <v>63.07</v>
      </c>
    </row>
    <row r="148" spans="16:25">
      <c r="P148" s="205">
        <f>'Real-time Hose'!C90</f>
        <v>0.5646296296296297</v>
      </c>
      <c r="Q148" s="185">
        <f>'Real-time Hose'!D90</f>
        <v>487.81</v>
      </c>
      <c r="R148" s="185">
        <f>'Real-time Hose'!E90</f>
        <v>29508890</v>
      </c>
      <c r="S148" s="185">
        <f t="shared" si="7"/>
        <v>223020</v>
      </c>
      <c r="T148" s="207">
        <f>'Real-time HNX'!C90</f>
        <v>0.5763194444444445</v>
      </c>
      <c r="U148" s="186">
        <f>'Real-time HNX'!D90</f>
        <v>62.99</v>
      </c>
      <c r="V148" s="186">
        <f>'Real-time HNX'!E90</f>
        <v>15551046</v>
      </c>
      <c r="W148" s="185">
        <f t="shared" si="8"/>
        <v>93800</v>
      </c>
      <c r="X148" s="186">
        <f>'Real-time Hose'!F90</f>
        <v>487.35</v>
      </c>
      <c r="Y148" s="186">
        <f>'Real-time HNX'!F90</f>
        <v>63.07</v>
      </c>
    </row>
    <row r="149" spans="16:25">
      <c r="P149" s="205">
        <f>'Real-time Hose'!C91</f>
        <v>0.56584490740740734</v>
      </c>
      <c r="Q149" s="185">
        <f>'Real-time Hose'!D91</f>
        <v>488.2</v>
      </c>
      <c r="R149" s="185">
        <f>'Real-time Hose'!E91</f>
        <v>29737800</v>
      </c>
      <c r="S149" s="185">
        <f t="shared" si="7"/>
        <v>228910</v>
      </c>
      <c r="T149" s="207">
        <f>'Real-time HNX'!C91</f>
        <v>0.57776620370370368</v>
      </c>
      <c r="U149" s="186">
        <f>'Real-time HNX'!D91</f>
        <v>63</v>
      </c>
      <c r="V149" s="186">
        <f>'Real-time HNX'!E91</f>
        <v>15753946</v>
      </c>
      <c r="W149" s="185">
        <f t="shared" si="8"/>
        <v>202900</v>
      </c>
      <c r="X149" s="186">
        <f>'Real-time Hose'!F91</f>
        <v>487.35</v>
      </c>
      <c r="Y149" s="186">
        <f>'Real-time HNX'!F91</f>
        <v>63.07</v>
      </c>
    </row>
    <row r="150" spans="16:25">
      <c r="P150" s="205">
        <f>'Real-time Hose'!C92</f>
        <v>0.56737268518518513</v>
      </c>
      <c r="Q150" s="185">
        <f>'Real-time Hose'!D92</f>
        <v>487.84</v>
      </c>
      <c r="R150" s="185">
        <f>'Real-time Hose'!E92</f>
        <v>30038100</v>
      </c>
      <c r="S150" s="185">
        <f t="shared" si="7"/>
        <v>300300</v>
      </c>
      <c r="T150" s="207">
        <f>'Real-time HNX'!C92</f>
        <v>0.57913194444444438</v>
      </c>
      <c r="U150" s="186">
        <f>'Real-time HNX'!D92</f>
        <v>62.89</v>
      </c>
      <c r="V150" s="186">
        <f>'Real-time HNX'!E92</f>
        <v>16283046</v>
      </c>
      <c r="W150" s="185">
        <f t="shared" si="8"/>
        <v>529100</v>
      </c>
      <c r="X150" s="186">
        <f>'Real-time Hose'!F92</f>
        <v>487.35</v>
      </c>
      <c r="Y150" s="186">
        <f>'Real-time HNX'!F92</f>
        <v>63.07</v>
      </c>
    </row>
    <row r="151" spans="16:25">
      <c r="P151" s="205">
        <f>'Real-time Hose'!C93</f>
        <v>0.57003472222222229</v>
      </c>
      <c r="Q151" s="185">
        <f>'Real-time Hose'!D93</f>
        <v>488.14</v>
      </c>
      <c r="R151" s="185">
        <f>'Real-time Hose'!E93</f>
        <v>30679390</v>
      </c>
      <c r="S151" s="185">
        <f t="shared" si="7"/>
        <v>641290</v>
      </c>
      <c r="T151" s="207">
        <f>'Real-time HNX'!C93</f>
        <v>0.58054398148148145</v>
      </c>
      <c r="U151" s="186">
        <f>'Real-time HNX'!D93</f>
        <v>62.94</v>
      </c>
      <c r="V151" s="186">
        <f>'Real-time HNX'!E93</f>
        <v>16538546</v>
      </c>
      <c r="W151" s="185">
        <f t="shared" si="8"/>
        <v>255500</v>
      </c>
      <c r="X151" s="186">
        <f>'Real-time Hose'!F93</f>
        <v>487.35</v>
      </c>
      <c r="Y151" s="186">
        <f>'Real-time HNX'!F93</f>
        <v>63.07</v>
      </c>
    </row>
    <row r="152" spans="16:25">
      <c r="P152" s="205">
        <f>'Real-time Hose'!C94</f>
        <v>0.57152777777777775</v>
      </c>
      <c r="Q152" s="185">
        <f>'Real-time Hose'!D94</f>
        <v>488.15</v>
      </c>
      <c r="R152" s="185">
        <f>'Real-time Hose'!E94</f>
        <v>31123950</v>
      </c>
      <c r="S152" s="185">
        <f t="shared" si="7"/>
        <v>444560</v>
      </c>
      <c r="T152" s="207">
        <f>'Real-time HNX'!C94</f>
        <v>0.58328703703703699</v>
      </c>
      <c r="U152" s="186">
        <f>'Real-time HNX'!D94</f>
        <v>62.87</v>
      </c>
      <c r="V152" s="186">
        <f>'Real-time HNX'!E94</f>
        <v>16777546</v>
      </c>
      <c r="W152" s="185">
        <f t="shared" si="8"/>
        <v>239000</v>
      </c>
      <c r="X152" s="186">
        <f>'Real-time Hose'!F94</f>
        <v>487.35</v>
      </c>
      <c r="Y152" s="186">
        <f>'Real-time HNX'!F94</f>
        <v>63.07</v>
      </c>
    </row>
    <row r="153" spans="16:25">
      <c r="P153" s="205">
        <f>'Real-time Hose'!C95</f>
        <v>0.5727430555555556</v>
      </c>
      <c r="Q153" s="185">
        <f>'Real-time Hose'!D95</f>
        <v>488.31</v>
      </c>
      <c r="R153" s="185">
        <f>'Real-time Hose'!E95</f>
        <v>31480350</v>
      </c>
      <c r="S153" s="185">
        <f t="shared" si="7"/>
        <v>356400</v>
      </c>
      <c r="T153" s="207">
        <f>'Real-time HNX'!C95</f>
        <v>0.58469907407407407</v>
      </c>
      <c r="U153" s="186">
        <f>'Real-time HNX'!D95</f>
        <v>62.9</v>
      </c>
      <c r="V153" s="186">
        <f>'Real-time HNX'!E95</f>
        <v>17000472</v>
      </c>
      <c r="W153" s="185">
        <f t="shared" si="8"/>
        <v>222926</v>
      </c>
      <c r="X153" s="186">
        <f>'Real-time Hose'!F95</f>
        <v>487.35</v>
      </c>
      <c r="Y153" s="186">
        <f>'Real-time HNX'!F95</f>
        <v>63.07</v>
      </c>
    </row>
    <row r="154" spans="16:25">
      <c r="P154" s="205">
        <f>'Real-time Hose'!C96</f>
        <v>0.57577546296296289</v>
      </c>
      <c r="Q154" s="185">
        <f>'Real-time Hose'!D96</f>
        <v>488.39</v>
      </c>
      <c r="R154" s="185">
        <f>'Real-time Hose'!E96</f>
        <v>32138384</v>
      </c>
      <c r="S154" s="185">
        <f t="shared" si="7"/>
        <v>658034</v>
      </c>
      <c r="T154" s="207">
        <f>'Real-time HNX'!C96</f>
        <v>0.58601851851851849</v>
      </c>
      <c r="U154" s="186">
        <f>'Real-time HNX'!D96</f>
        <v>62.95</v>
      </c>
      <c r="V154" s="186">
        <f>'Real-time HNX'!E96</f>
        <v>17249772</v>
      </c>
      <c r="W154" s="185">
        <f t="shared" si="8"/>
        <v>249300</v>
      </c>
      <c r="X154" s="186">
        <f>'Real-time Hose'!F96</f>
        <v>487.35</v>
      </c>
      <c r="Y154" s="186">
        <f>'Real-time HNX'!F96</f>
        <v>63.07</v>
      </c>
    </row>
    <row r="155" spans="16:25">
      <c r="P155" s="205">
        <f>'Real-time Hose'!C97</f>
        <v>0.57994212962962965</v>
      </c>
      <c r="Q155" s="185">
        <f>'Real-time Hose'!D97</f>
        <v>488.39</v>
      </c>
      <c r="R155" s="185">
        <f>'Real-time Hose'!E97</f>
        <v>32712384</v>
      </c>
      <c r="S155" s="185">
        <f t="shared" si="7"/>
        <v>574000</v>
      </c>
      <c r="T155" s="207">
        <f>'Real-time HNX'!C97</f>
        <v>0.58744212962962961</v>
      </c>
      <c r="U155" s="186">
        <f>'Real-time HNX'!D97</f>
        <v>62.89</v>
      </c>
      <c r="V155" s="186">
        <f>'Real-time HNX'!E97</f>
        <v>18544886</v>
      </c>
      <c r="W155" s="185">
        <f t="shared" si="8"/>
        <v>1295114</v>
      </c>
      <c r="X155" s="186">
        <f>'Real-time Hose'!F97</f>
        <v>487.35</v>
      </c>
      <c r="Y155" s="186">
        <f>'Real-time HNX'!F97</f>
        <v>63.07</v>
      </c>
    </row>
    <row r="156" spans="16:25">
      <c r="P156" s="205">
        <f>'Real-time Hose'!C98</f>
        <v>0.5839699074074074</v>
      </c>
      <c r="Q156" s="185">
        <f>'Real-time Hose'!D98</f>
        <v>487.22</v>
      </c>
      <c r="R156" s="185">
        <f>'Real-time Hose'!E98</f>
        <v>39290283</v>
      </c>
      <c r="S156" s="185">
        <f t="shared" si="7"/>
        <v>6577899</v>
      </c>
      <c r="T156" s="207">
        <f>'Real-time HNX'!C98</f>
        <v>0.58887731481481487</v>
      </c>
      <c r="U156" s="186">
        <f>'Real-time HNX'!D98</f>
        <v>62.91</v>
      </c>
      <c r="V156" s="186">
        <f>'Real-time HNX'!E98</f>
        <v>19181162</v>
      </c>
      <c r="W156" s="185">
        <f t="shared" si="8"/>
        <v>636276</v>
      </c>
      <c r="X156" s="186">
        <f>'Real-time Hose'!F98</f>
        <v>487.35</v>
      </c>
      <c r="Y156" s="186">
        <f>'Real-time HNX'!F98</f>
        <v>63.07</v>
      </c>
    </row>
    <row r="157" spans="16:25">
      <c r="P157" s="205">
        <f>'Real-time Hose'!C99</f>
        <v>0.58909722222222227</v>
      </c>
      <c r="Q157" s="185">
        <f>'Real-time Hose'!D99</f>
        <v>487.22</v>
      </c>
      <c r="R157" s="185">
        <f>'Real-time Hose'!E99</f>
        <v>39430283</v>
      </c>
      <c r="S157" s="185">
        <f t="shared" si="7"/>
        <v>140000</v>
      </c>
      <c r="T157" s="207">
        <f>'Real-time HNX'!C99</f>
        <v>0.59021990740740737</v>
      </c>
      <c r="U157" s="186">
        <f>'Real-time HNX'!D99</f>
        <v>62.93</v>
      </c>
      <c r="V157" s="186">
        <f>'Real-time HNX'!E99</f>
        <v>19508296</v>
      </c>
      <c r="W157" s="185">
        <f t="shared" si="8"/>
        <v>327134</v>
      </c>
      <c r="X157" s="186">
        <f>'Real-time Hose'!F99</f>
        <v>487.35</v>
      </c>
      <c r="Y157" s="186">
        <f>'Real-time HNX'!F99</f>
        <v>63.07</v>
      </c>
    </row>
    <row r="158" spans="16:25">
      <c r="P158" s="205">
        <f>'Real-time Hose'!C100</f>
        <v>0.59300925925925929</v>
      </c>
      <c r="Q158" s="185">
        <f>'Real-time Hose'!D100</f>
        <v>487.22</v>
      </c>
      <c r="R158" s="185">
        <f>'Real-time Hose'!E100</f>
        <v>39430283</v>
      </c>
      <c r="S158" s="185">
        <f t="shared" si="7"/>
        <v>0</v>
      </c>
      <c r="T158" s="207">
        <f>'Real-time HNX'!C100</f>
        <v>0.59159722222222222</v>
      </c>
      <c r="U158" s="186">
        <f>'Real-time HNX'!D100</f>
        <v>62.93</v>
      </c>
      <c r="V158" s="186">
        <f>'Real-time HNX'!E100</f>
        <v>19841096</v>
      </c>
      <c r="W158" s="185">
        <f t="shared" si="8"/>
        <v>332800</v>
      </c>
      <c r="X158" s="186">
        <f>'Real-time Hose'!F100</f>
        <v>487.35</v>
      </c>
      <c r="Y158" s="186">
        <f>'Real-time HNX'!F100</f>
        <v>63.07</v>
      </c>
    </row>
    <row r="159" spans="16:25">
      <c r="P159" s="205">
        <f>'Real-time Hose'!C101</f>
        <v>0.61341435185185189</v>
      </c>
      <c r="Q159" s="185">
        <f>'Real-time Hose'!D101</f>
        <v>487.22</v>
      </c>
      <c r="R159" s="185">
        <f>'Real-time Hose'!E101</f>
        <v>39430283</v>
      </c>
      <c r="S159" s="185">
        <f t="shared" si="7"/>
        <v>0</v>
      </c>
      <c r="T159" s="207">
        <f>'Real-time HNX'!C101</f>
        <v>0.59373842592592596</v>
      </c>
      <c r="U159" s="186">
        <f>'Real-time HNX'!D101</f>
        <v>63.07</v>
      </c>
      <c r="V159" s="186">
        <f>'Real-time HNX'!E101</f>
        <v>20548185</v>
      </c>
      <c r="W159" s="185">
        <f t="shared" si="8"/>
        <v>707089</v>
      </c>
      <c r="X159" s="186">
        <f>'Real-time Hose'!F101</f>
        <v>487.35</v>
      </c>
      <c r="Y159" s="186">
        <f>'Real-time HNX'!F101</f>
        <v>63.07</v>
      </c>
    </row>
    <row r="160" spans="16:25">
      <c r="P160" s="205"/>
      <c r="T160" s="207"/>
    </row>
    <row r="161" spans="16:16">
      <c r="P161" s="205"/>
    </row>
    <row r="162" spans="16:16">
      <c r="P162" s="205"/>
    </row>
  </sheetData>
  <printOptions horizontalCentered="1"/>
  <pageMargins left="0.25" right="0.25" top="0.25" bottom="0" header="0" footer="0"/>
  <pageSetup paperSize="9" orientation="portrait" r:id="rId1"/>
  <drawing r:id="rId2"/>
</worksheet>
</file>

<file path=xl/worksheets/sheet8.xml><?xml version="1.0" encoding="utf-8"?>
<worksheet xmlns="http://schemas.openxmlformats.org/spreadsheetml/2006/main" xmlns:r="http://schemas.openxmlformats.org/officeDocument/2006/relationships">
  <sheetPr>
    <tabColor rgb="FFF5821F"/>
  </sheetPr>
  <dimension ref="A1:R53"/>
  <sheetViews>
    <sheetView showGridLines="0" workbookViewId="0">
      <selection activeCell="P15" sqref="P15"/>
    </sheetView>
  </sheetViews>
  <sheetFormatPr defaultRowHeight="14.25"/>
  <cols>
    <col min="1" max="1" width="0.5703125" style="188" customWidth="1"/>
    <col min="2" max="2" width="7" style="188" customWidth="1"/>
    <col min="3" max="3" width="10.140625" style="188" customWidth="1"/>
    <col min="4" max="4" width="10.85546875" style="188" customWidth="1"/>
    <col min="5" max="6" width="10.140625" style="188" customWidth="1"/>
    <col min="7" max="7" width="0.5703125" style="188" customWidth="1"/>
    <col min="8" max="8" width="7.7109375" style="188" customWidth="1"/>
    <col min="9" max="9" width="10.140625" style="188" customWidth="1"/>
    <col min="10" max="10" width="10.85546875" style="188" customWidth="1"/>
    <col min="11" max="12" width="10.140625" style="188" customWidth="1"/>
    <col min="13" max="16384" width="9.140625" style="188"/>
  </cols>
  <sheetData>
    <row r="1" spans="1:18" s="162" customFormat="1" ht="12.95" customHeight="1">
      <c r="A1" s="2"/>
      <c r="B1" s="2"/>
      <c r="C1" s="2"/>
      <c r="D1" s="2"/>
      <c r="E1" s="2"/>
      <c r="F1" s="2"/>
      <c r="G1" s="2"/>
      <c r="H1" s="9"/>
      <c r="I1" s="9"/>
      <c r="J1" s="2"/>
      <c r="K1" s="13"/>
      <c r="L1" s="13"/>
      <c r="M1" s="163"/>
      <c r="N1" s="163"/>
      <c r="O1" s="163"/>
      <c r="P1" s="163"/>
      <c r="Q1" s="163"/>
      <c r="R1" s="163"/>
    </row>
    <row r="2" spans="1:18" s="162" customFormat="1" ht="12.95" customHeight="1">
      <c r="A2" s="2"/>
      <c r="B2" s="2"/>
      <c r="C2" s="2"/>
      <c r="D2" s="2"/>
      <c r="E2" s="2"/>
      <c r="F2" s="2"/>
      <c r="G2" s="2"/>
      <c r="H2" s="9"/>
      <c r="I2" s="9"/>
      <c r="J2" s="2"/>
      <c r="K2" s="2"/>
      <c r="L2" s="2"/>
    </row>
    <row r="3" spans="1:18" s="162" customFormat="1" ht="12.95" customHeight="1">
      <c r="A3" s="2"/>
      <c r="B3" s="2"/>
      <c r="C3" s="2"/>
      <c r="D3" s="2"/>
      <c r="E3" s="2"/>
      <c r="F3" s="2"/>
      <c r="G3" s="2"/>
      <c r="H3" s="9"/>
      <c r="I3" s="9"/>
      <c r="J3" s="2"/>
      <c r="K3" s="2"/>
      <c r="L3" s="2"/>
    </row>
    <row r="4" spans="1:18" s="162" customFormat="1" ht="12.95" customHeight="1">
      <c r="A4" s="2"/>
      <c r="B4" s="2"/>
      <c r="C4" s="2"/>
      <c r="D4" s="2"/>
      <c r="E4" s="2"/>
      <c r="F4" s="2"/>
      <c r="G4" s="2"/>
      <c r="H4" s="9"/>
      <c r="I4" s="9"/>
      <c r="J4" s="2"/>
      <c r="K4" s="2"/>
      <c r="L4" s="2"/>
    </row>
    <row r="5" spans="1:18" s="162" customFormat="1" ht="15.75">
      <c r="A5" s="2"/>
      <c r="B5" s="2"/>
      <c r="C5" s="2"/>
      <c r="D5" s="2"/>
      <c r="E5" s="2"/>
      <c r="F5" s="2"/>
      <c r="G5" s="2"/>
      <c r="H5" s="9"/>
      <c r="I5" s="9"/>
      <c r="J5" s="2"/>
      <c r="K5" s="2"/>
      <c r="L5" s="37" t="s">
        <v>36</v>
      </c>
    </row>
    <row r="6" spans="1:18" s="162" customFormat="1" ht="9.75" customHeight="1">
      <c r="A6" s="2"/>
      <c r="B6" s="2"/>
      <c r="C6" s="2"/>
      <c r="D6" s="2"/>
      <c r="E6" s="2"/>
      <c r="F6" s="2"/>
      <c r="G6" s="2"/>
      <c r="H6" s="9"/>
      <c r="I6" s="9"/>
      <c r="J6" s="2"/>
      <c r="K6" s="2"/>
      <c r="L6" s="2"/>
    </row>
    <row r="7" spans="1:18" ht="9.9499999999999993" customHeight="1">
      <c r="A7" s="19"/>
      <c r="B7" s="19"/>
      <c r="C7" s="19"/>
      <c r="D7" s="19"/>
      <c r="E7" s="19"/>
      <c r="F7" s="19"/>
      <c r="G7" s="19"/>
      <c r="H7" s="19"/>
      <c r="I7" s="19"/>
      <c r="J7" s="19"/>
      <c r="K7" s="19"/>
      <c r="L7" s="19"/>
    </row>
    <row r="8" spans="1:18">
      <c r="A8" s="19"/>
      <c r="B8" s="18" t="s">
        <v>3</v>
      </c>
      <c r="C8" s="5"/>
      <c r="D8" s="5"/>
      <c r="E8" s="5"/>
      <c r="F8" s="5"/>
      <c r="G8" s="19"/>
      <c r="H8" s="18" t="s">
        <v>4</v>
      </c>
      <c r="I8" s="5"/>
      <c r="J8" s="5"/>
      <c r="K8" s="5"/>
      <c r="L8" s="5"/>
    </row>
    <row r="9" spans="1:18" ht="9.9499999999999993" customHeight="1">
      <c r="A9" s="19"/>
      <c r="B9" s="19"/>
      <c r="C9" s="19"/>
      <c r="D9" s="19"/>
      <c r="E9" s="19"/>
      <c r="F9" s="19"/>
      <c r="G9" s="19"/>
      <c r="H9" s="19"/>
      <c r="I9" s="19"/>
      <c r="J9" s="19"/>
      <c r="K9" s="19"/>
      <c r="L9" s="19"/>
    </row>
    <row r="10" spans="1:18">
      <c r="A10" s="19"/>
      <c r="B10" s="16" t="s">
        <v>40</v>
      </c>
      <c r="C10" s="19"/>
      <c r="D10" s="19"/>
      <c r="E10" s="19"/>
      <c r="F10" s="19"/>
      <c r="G10" s="19"/>
      <c r="H10" s="19"/>
      <c r="I10" s="19"/>
      <c r="J10" s="19"/>
      <c r="K10" s="19"/>
      <c r="L10" s="19"/>
    </row>
    <row r="11" spans="1:18" ht="9.9499999999999993" customHeight="1">
      <c r="A11" s="19"/>
      <c r="B11" s="16"/>
      <c r="C11" s="19"/>
      <c r="D11" s="19"/>
      <c r="E11" s="19"/>
      <c r="F11" s="19"/>
      <c r="G11" s="19"/>
      <c r="H11" s="19"/>
      <c r="I11" s="19"/>
      <c r="J11" s="19"/>
      <c r="K11" s="19"/>
      <c r="L11" s="19"/>
    </row>
    <row r="12" spans="1:18" ht="22.5">
      <c r="A12" s="19"/>
      <c r="B12" s="90" t="s">
        <v>37</v>
      </c>
      <c r="C12" s="91" t="s">
        <v>39</v>
      </c>
      <c r="D12" s="92" t="s">
        <v>148</v>
      </c>
      <c r="E12" s="91" t="s">
        <v>39</v>
      </c>
      <c r="F12" s="93" t="s">
        <v>149</v>
      </c>
      <c r="G12" s="94"/>
      <c r="H12" s="90" t="s">
        <v>37</v>
      </c>
      <c r="I12" s="91" t="s">
        <v>39</v>
      </c>
      <c r="J12" s="92" t="s">
        <v>148</v>
      </c>
      <c r="K12" s="91" t="s">
        <v>39</v>
      </c>
      <c r="L12" s="93" t="s">
        <v>149</v>
      </c>
    </row>
    <row r="13" spans="1:18" ht="20.100000000000001" customHeight="1">
      <c r="A13" s="19"/>
      <c r="B13" s="23">
        <v>1</v>
      </c>
      <c r="C13" s="39" t="str">
        <f>TopGD!A41</f>
        <v>FPT</v>
      </c>
      <c r="D13" s="107">
        <f>TopGD!C41</f>
        <v>662940</v>
      </c>
      <c r="E13" s="39" t="str">
        <f>TopGD!A30</f>
        <v>VIC</v>
      </c>
      <c r="F13" s="110">
        <f>-TopGD!C30</f>
        <v>539420</v>
      </c>
      <c r="G13" s="24"/>
      <c r="H13" s="23">
        <v>1</v>
      </c>
      <c r="I13" s="39" t="str">
        <f>TopGD!A124</f>
        <v>PVS</v>
      </c>
      <c r="J13" s="107">
        <f>TopGD!C124</f>
        <v>107500</v>
      </c>
      <c r="K13" s="39" t="str">
        <f>TopGD!A113</f>
        <v>PSI</v>
      </c>
      <c r="L13" s="110">
        <f>-TopGD!C113</f>
        <v>40000</v>
      </c>
    </row>
    <row r="14" spans="1:18" ht="20.100000000000001" customHeight="1">
      <c r="A14" s="19"/>
      <c r="B14" s="25">
        <v>2</v>
      </c>
      <c r="C14" s="40" t="str">
        <f>TopGD!A42</f>
        <v>PET</v>
      </c>
      <c r="D14" s="108">
        <f>TopGD!C42</f>
        <v>151400</v>
      </c>
      <c r="E14" s="40" t="str">
        <f>TopGD!A31</f>
        <v>HAG</v>
      </c>
      <c r="F14" s="111">
        <f>-TopGD!C31</f>
        <v>240200</v>
      </c>
      <c r="G14" s="24"/>
      <c r="H14" s="25">
        <v>2</v>
      </c>
      <c r="I14" s="40" t="str">
        <f>TopGD!A125</f>
        <v>PVC</v>
      </c>
      <c r="J14" s="108">
        <f>TopGD!C125</f>
        <v>34700</v>
      </c>
      <c r="K14" s="40" t="str">
        <f>TopGD!A114</f>
        <v>DHL</v>
      </c>
      <c r="L14" s="111">
        <f>-TopGD!C114</f>
        <v>24100</v>
      </c>
    </row>
    <row r="15" spans="1:18" ht="20.100000000000001" customHeight="1">
      <c r="A15" s="19"/>
      <c r="B15" s="23">
        <v>3</v>
      </c>
      <c r="C15" s="39" t="str">
        <f>TopGD!A43</f>
        <v>MBB</v>
      </c>
      <c r="D15" s="107">
        <f>TopGD!C43</f>
        <v>47660</v>
      </c>
      <c r="E15" s="39" t="str">
        <f>TopGD!A32</f>
        <v>DIG</v>
      </c>
      <c r="F15" s="112">
        <f>-TopGD!C32</f>
        <v>227540</v>
      </c>
      <c r="G15" s="24"/>
      <c r="H15" s="23">
        <v>3</v>
      </c>
      <c r="I15" s="39" t="str">
        <f>TopGD!A126</f>
        <v>PGS</v>
      </c>
      <c r="J15" s="107">
        <f>TopGD!C126</f>
        <v>33100</v>
      </c>
      <c r="K15" s="39" t="str">
        <f>TopGD!A115</f>
        <v>TIG</v>
      </c>
      <c r="L15" s="112">
        <f>-TopGD!C115</f>
        <v>11700</v>
      </c>
    </row>
    <row r="16" spans="1:18" ht="20.100000000000001" customHeight="1">
      <c r="A16" s="19"/>
      <c r="B16" s="25">
        <v>4</v>
      </c>
      <c r="C16" s="40" t="str">
        <f>TopGD!A44</f>
        <v>VIP</v>
      </c>
      <c r="D16" s="108">
        <f>TopGD!C44</f>
        <v>26340</v>
      </c>
      <c r="E16" s="40" t="str">
        <f>TopGD!A33</f>
        <v>PPC</v>
      </c>
      <c r="F16" s="111">
        <f>-TopGD!C33</f>
        <v>214860</v>
      </c>
      <c r="G16" s="24"/>
      <c r="H16" s="25">
        <v>4</v>
      </c>
      <c r="I16" s="40" t="str">
        <f>TopGD!A127</f>
        <v>BVS</v>
      </c>
      <c r="J16" s="108">
        <f>TopGD!C127</f>
        <v>30000</v>
      </c>
      <c r="K16" s="40" t="str">
        <f>TopGD!A116</f>
        <v>VCG</v>
      </c>
      <c r="L16" s="111">
        <f>-TopGD!C116</f>
        <v>8000</v>
      </c>
    </row>
    <row r="17" spans="1:12" ht="20.100000000000001" customHeight="1">
      <c r="A17" s="19"/>
      <c r="B17" s="26">
        <v>5</v>
      </c>
      <c r="C17" s="41" t="str">
        <f>TopGD!A45</f>
        <v>VNS</v>
      </c>
      <c r="D17" s="109">
        <f>TopGD!C45</f>
        <v>16870</v>
      </c>
      <c r="E17" s="41" t="str">
        <f>TopGD!A34</f>
        <v>ITA</v>
      </c>
      <c r="F17" s="113">
        <f>-TopGD!C34</f>
        <v>193110</v>
      </c>
      <c r="G17" s="24"/>
      <c r="H17" s="26">
        <v>5</v>
      </c>
      <c r="I17" s="41" t="str">
        <f>TopGD!A128</f>
        <v>KHB</v>
      </c>
      <c r="J17" s="109">
        <f>TopGD!C128</f>
        <v>30000</v>
      </c>
      <c r="K17" s="41" t="str">
        <f>TopGD!A117</f>
        <v>NBC</v>
      </c>
      <c r="L17" s="113">
        <f>-TopGD!C117</f>
        <v>1000</v>
      </c>
    </row>
    <row r="18" spans="1:12" ht="7.5" customHeight="1">
      <c r="A18" s="19"/>
      <c r="B18" s="19"/>
      <c r="C18" s="19"/>
      <c r="D18" s="19"/>
      <c r="E18" s="19"/>
      <c r="F18" s="19"/>
      <c r="G18" s="19"/>
      <c r="H18" s="19"/>
      <c r="I18" s="19"/>
      <c r="J18" s="19"/>
      <c r="K18" s="19"/>
      <c r="L18" s="19"/>
    </row>
    <row r="19" spans="1:12" ht="7.5" customHeight="1">
      <c r="A19" s="19"/>
      <c r="B19" s="19"/>
      <c r="C19" s="19"/>
      <c r="D19" s="19"/>
      <c r="E19" s="19"/>
      <c r="F19" s="19"/>
      <c r="G19" s="19"/>
      <c r="H19" s="19"/>
      <c r="I19" s="19"/>
      <c r="J19" s="19"/>
      <c r="K19" s="19"/>
      <c r="L19" s="19"/>
    </row>
    <row r="20" spans="1:12">
      <c r="A20" s="19"/>
      <c r="B20" s="16" t="s">
        <v>41</v>
      </c>
      <c r="C20" s="19"/>
      <c r="D20" s="19"/>
      <c r="E20" s="19"/>
      <c r="F20" s="19"/>
      <c r="G20" s="19"/>
      <c r="H20" s="19"/>
      <c r="I20" s="19"/>
      <c r="J20" s="19"/>
      <c r="K20" s="19"/>
      <c r="L20" s="19"/>
    </row>
    <row r="21" spans="1:12" ht="9.9499999999999993" customHeight="1">
      <c r="A21" s="19"/>
      <c r="B21" s="16"/>
      <c r="C21" s="19"/>
      <c r="D21" s="19"/>
      <c r="E21" s="19"/>
      <c r="F21" s="19"/>
      <c r="G21" s="19"/>
      <c r="H21" s="19"/>
      <c r="I21" s="19"/>
      <c r="J21" s="19"/>
      <c r="K21" s="19"/>
      <c r="L21" s="19"/>
    </row>
    <row r="22" spans="1:12" ht="24.95" customHeight="1">
      <c r="A22" s="19"/>
      <c r="B22" s="20" t="s">
        <v>38</v>
      </c>
      <c r="C22" s="21" t="s">
        <v>42</v>
      </c>
      <c r="D22" s="22" t="s">
        <v>43</v>
      </c>
      <c r="E22" s="38" t="s">
        <v>17</v>
      </c>
      <c r="F22" s="45" t="s">
        <v>44</v>
      </c>
      <c r="G22" s="19"/>
      <c r="H22" s="20" t="s">
        <v>38</v>
      </c>
      <c r="I22" s="21" t="s">
        <v>42</v>
      </c>
      <c r="J22" s="22" t="s">
        <v>43</v>
      </c>
      <c r="K22" s="38" t="s">
        <v>17</v>
      </c>
      <c r="L22" s="45" t="s">
        <v>44</v>
      </c>
    </row>
    <row r="23" spans="1:12" ht="21.75" customHeight="1">
      <c r="A23" s="19"/>
      <c r="B23" s="152" t="str">
        <f>TopGD!A55</f>
        <v>HQC</v>
      </c>
      <c r="C23" s="114">
        <f>TopGD!C55/100</f>
        <v>6.6</v>
      </c>
      <c r="D23" s="114">
        <f>TopGD!D55/100</f>
        <v>6.8</v>
      </c>
      <c r="E23" s="42">
        <f>D23/C23-1</f>
        <v>3.0303030303030276E-2</v>
      </c>
      <c r="F23" s="112">
        <f>TopGD!E55*10</f>
        <v>2206180</v>
      </c>
      <c r="G23" s="24"/>
      <c r="H23" s="152" t="str">
        <f>TopGD!A138</f>
        <v>FLC</v>
      </c>
      <c r="I23" s="114">
        <f>TopGD!C138/1000</f>
        <v>6.6</v>
      </c>
      <c r="J23" s="114">
        <f>TopGD!D138/1000</f>
        <v>6.4</v>
      </c>
      <c r="K23" s="42">
        <f>J23/I23-1</f>
        <v>-3.0303030303030165E-2</v>
      </c>
      <c r="L23" s="112">
        <f>TopGD!E138</f>
        <v>5963900</v>
      </c>
    </row>
    <row r="24" spans="1:12" ht="21.75" customHeight="1">
      <c r="A24" s="19"/>
      <c r="B24" s="153" t="str">
        <f>TopGD!A56</f>
        <v>VIC</v>
      </c>
      <c r="C24" s="115">
        <f>TopGD!C56/100</f>
        <v>63.5</v>
      </c>
      <c r="D24" s="115">
        <f>TopGD!D56/100</f>
        <v>63</v>
      </c>
      <c r="E24" s="44">
        <f t="shared" ref="E24:E27" si="0">D24/C24-1</f>
        <v>-7.8740157480314821E-3</v>
      </c>
      <c r="F24" s="111">
        <f>TopGD!E56*10</f>
        <v>2022700</v>
      </c>
      <c r="G24" s="24"/>
      <c r="H24" s="153" t="str">
        <f>TopGD!A139</f>
        <v>PVS</v>
      </c>
      <c r="I24" s="115">
        <f>TopGD!C139/1000</f>
        <v>15.9</v>
      </c>
      <c r="J24" s="115">
        <f>TopGD!D139/1000</f>
        <v>15.9</v>
      </c>
      <c r="K24" s="44">
        <f t="shared" ref="K24:K27" si="1">J24/I24-1</f>
        <v>0</v>
      </c>
      <c r="L24" s="111">
        <f>TopGD!E139</f>
        <v>1680838</v>
      </c>
    </row>
    <row r="25" spans="1:12" ht="21.75" customHeight="1">
      <c r="A25" s="19"/>
      <c r="B25" s="152" t="str">
        <f>TopGD!A57</f>
        <v>VHG</v>
      </c>
      <c r="C25" s="114">
        <f>TopGD!C57/100</f>
        <v>5.0999999999999996</v>
      </c>
      <c r="D25" s="114">
        <f>TopGD!D57/100</f>
        <v>5.4</v>
      </c>
      <c r="E25" s="42">
        <f t="shared" si="0"/>
        <v>5.8823529411764941E-2</v>
      </c>
      <c r="F25" s="112">
        <f>TopGD!E57*10</f>
        <v>1930574</v>
      </c>
      <c r="G25" s="24"/>
      <c r="H25" s="152" t="str">
        <f>TopGD!A140</f>
        <v>PVX</v>
      </c>
      <c r="I25" s="114">
        <f>TopGD!C140/1000</f>
        <v>5</v>
      </c>
      <c r="J25" s="114">
        <f>TopGD!D140/1000</f>
        <v>5</v>
      </c>
      <c r="K25" s="42">
        <f t="shared" si="1"/>
        <v>0</v>
      </c>
      <c r="L25" s="112">
        <f>TopGD!E140</f>
        <v>1478900</v>
      </c>
    </row>
    <row r="26" spans="1:12" ht="21.75" customHeight="1">
      <c r="A26" s="19"/>
      <c r="B26" s="153" t="str">
        <f>TopGD!A58</f>
        <v>REE</v>
      </c>
      <c r="C26" s="115">
        <f>TopGD!C58/100</f>
        <v>26</v>
      </c>
      <c r="D26" s="115">
        <f>TopGD!D58/100</f>
        <v>26.4</v>
      </c>
      <c r="E26" s="44">
        <f t="shared" si="0"/>
        <v>1.538461538461533E-2</v>
      </c>
      <c r="F26" s="111">
        <f>TopGD!E58*10</f>
        <v>1635640</v>
      </c>
      <c r="G26" s="24"/>
      <c r="H26" s="153" t="str">
        <f>TopGD!A141</f>
        <v>SCR</v>
      </c>
      <c r="I26" s="115">
        <f>TopGD!C141/1000</f>
        <v>6.8</v>
      </c>
      <c r="J26" s="115">
        <f>TopGD!D141/1000</f>
        <v>6.7</v>
      </c>
      <c r="K26" s="44">
        <f t="shared" si="1"/>
        <v>-1.4705882352941124E-2</v>
      </c>
      <c r="L26" s="111">
        <f>TopGD!E141</f>
        <v>1470200</v>
      </c>
    </row>
    <row r="27" spans="1:12" ht="21.75" customHeight="1">
      <c r="A27" s="19"/>
      <c r="B27" s="154" t="str">
        <f>TopGD!A59</f>
        <v>HAG</v>
      </c>
      <c r="C27" s="116">
        <f>TopGD!C59/100</f>
        <v>20.9</v>
      </c>
      <c r="D27" s="116">
        <f>TopGD!D59/100</f>
        <v>20.8</v>
      </c>
      <c r="E27" s="43">
        <f t="shared" si="0"/>
        <v>-4.7846889952152249E-3</v>
      </c>
      <c r="F27" s="113">
        <f>TopGD!E59*10</f>
        <v>1598770</v>
      </c>
      <c r="G27" s="24"/>
      <c r="H27" s="154" t="str">
        <f>TopGD!A142</f>
        <v>SHS</v>
      </c>
      <c r="I27" s="116">
        <f>TopGD!C142/1000</f>
        <v>6.4</v>
      </c>
      <c r="J27" s="116">
        <f>TopGD!D142/1000</f>
        <v>6.4</v>
      </c>
      <c r="K27" s="43">
        <f t="shared" si="1"/>
        <v>0</v>
      </c>
      <c r="L27" s="113">
        <f>TopGD!E142</f>
        <v>796400</v>
      </c>
    </row>
    <row r="28" spans="1:12" ht="7.5" customHeight="1">
      <c r="A28" s="19"/>
      <c r="B28" s="19"/>
      <c r="C28" s="19"/>
      <c r="D28" s="19"/>
      <c r="E28" s="19"/>
      <c r="F28" s="19"/>
      <c r="G28" s="19"/>
      <c r="H28" s="19"/>
      <c r="I28" s="19"/>
      <c r="J28" s="19"/>
      <c r="K28" s="19"/>
      <c r="L28" s="19"/>
    </row>
    <row r="29" spans="1:12" ht="7.5" customHeight="1">
      <c r="A29" s="19"/>
      <c r="B29" s="19"/>
      <c r="C29" s="19"/>
      <c r="D29" s="19"/>
      <c r="E29" s="19"/>
      <c r="F29" s="19"/>
      <c r="G29" s="19"/>
      <c r="H29" s="19"/>
      <c r="I29" s="19"/>
      <c r="J29" s="19"/>
      <c r="K29" s="19"/>
      <c r="L29" s="19"/>
    </row>
    <row r="30" spans="1:12">
      <c r="A30" s="19"/>
      <c r="B30" s="16" t="s">
        <v>45</v>
      </c>
      <c r="C30" s="19"/>
      <c r="D30" s="19"/>
      <c r="E30" s="19"/>
      <c r="F30" s="19"/>
      <c r="G30" s="19"/>
      <c r="H30" s="19"/>
      <c r="I30" s="19"/>
      <c r="J30" s="19"/>
      <c r="K30" s="19"/>
      <c r="L30" s="19"/>
    </row>
    <row r="31" spans="1:12" ht="9.9499999999999993" customHeight="1">
      <c r="A31" s="19"/>
      <c r="B31" s="16"/>
      <c r="C31" s="19"/>
      <c r="D31" s="19"/>
      <c r="E31" s="19"/>
      <c r="F31" s="19"/>
      <c r="G31" s="19"/>
      <c r="H31" s="19"/>
      <c r="I31" s="19"/>
      <c r="J31" s="19"/>
      <c r="K31" s="19"/>
      <c r="L31" s="19"/>
    </row>
    <row r="32" spans="1:12" ht="24.95" customHeight="1">
      <c r="A32" s="19"/>
      <c r="B32" s="20" t="s">
        <v>38</v>
      </c>
      <c r="C32" s="38" t="s">
        <v>42</v>
      </c>
      <c r="D32" s="46" t="s">
        <v>43</v>
      </c>
      <c r="E32" s="95" t="s">
        <v>88</v>
      </c>
      <c r="F32" s="45" t="s">
        <v>17</v>
      </c>
      <c r="G32" s="19"/>
      <c r="H32" s="20" t="s">
        <v>38</v>
      </c>
      <c r="I32" s="38" t="s">
        <v>42</v>
      </c>
      <c r="J32" s="46" t="s">
        <v>43</v>
      </c>
      <c r="K32" s="95" t="s">
        <v>88</v>
      </c>
      <c r="L32" s="45" t="s">
        <v>17</v>
      </c>
    </row>
    <row r="33" spans="1:12" ht="21.75" customHeight="1">
      <c r="A33" s="19"/>
      <c r="B33" s="152" t="str">
        <f>TopGD!A69</f>
        <v>SVI</v>
      </c>
      <c r="C33" s="114">
        <f>TopGD!C69/100</f>
        <v>37.299999999999997</v>
      </c>
      <c r="D33" s="114">
        <f>TopGD!D69/100</f>
        <v>39.9</v>
      </c>
      <c r="E33" s="48">
        <f>D33-C33</f>
        <v>2.6000000000000014</v>
      </c>
      <c r="F33" s="119">
        <f>D33/C33-1</f>
        <v>6.9705093833780207E-2</v>
      </c>
      <c r="G33" s="24"/>
      <c r="H33" s="152" t="str">
        <f>TopGD!A152</f>
        <v>HDA</v>
      </c>
      <c r="I33" s="114">
        <f>TopGD!C152/1000</f>
        <v>7</v>
      </c>
      <c r="J33" s="114">
        <f>TopGD!D152/1000</f>
        <v>7.7</v>
      </c>
      <c r="K33" s="48">
        <f>J33-I33</f>
        <v>0.70000000000000018</v>
      </c>
      <c r="L33" s="119">
        <f>J33/I33-1</f>
        <v>0.10000000000000009</v>
      </c>
    </row>
    <row r="34" spans="1:12" ht="21.75" customHeight="1">
      <c r="A34" s="19"/>
      <c r="B34" s="153" t="str">
        <f>TopGD!A70</f>
        <v>C47</v>
      </c>
      <c r="C34" s="115">
        <f>TopGD!C70/100</f>
        <v>17.399999999999999</v>
      </c>
      <c r="D34" s="115">
        <f>TopGD!D70/100</f>
        <v>18.600000000000001</v>
      </c>
      <c r="E34" s="50">
        <f t="shared" ref="E34:E37" si="2">D34-C34</f>
        <v>1.2000000000000028</v>
      </c>
      <c r="F34" s="118">
        <f t="shared" ref="F34:F37" si="3">D34/C34-1</f>
        <v>6.8965517241379448E-2</v>
      </c>
      <c r="G34" s="24"/>
      <c r="H34" s="153" t="str">
        <f>TopGD!A153</f>
        <v>C92</v>
      </c>
      <c r="I34" s="115">
        <f>TopGD!C153/1000</f>
        <v>9.1</v>
      </c>
      <c r="J34" s="115">
        <f>TopGD!D153/1000</f>
        <v>10</v>
      </c>
      <c r="K34" s="50">
        <f t="shared" ref="K34:K37" si="4">J34-I34</f>
        <v>0.90000000000000036</v>
      </c>
      <c r="L34" s="118">
        <f t="shared" ref="L34:L37" si="5">J34/I34-1</f>
        <v>9.8901098901098994E-2</v>
      </c>
    </row>
    <row r="35" spans="1:12" ht="21.75" customHeight="1">
      <c r="A35" s="19"/>
      <c r="B35" s="152" t="str">
        <f>TopGD!A71</f>
        <v>COM</v>
      </c>
      <c r="C35" s="114">
        <f>TopGD!C71/100</f>
        <v>24.1</v>
      </c>
      <c r="D35" s="114">
        <f>TopGD!D71/100</f>
        <v>25.7</v>
      </c>
      <c r="E35" s="48">
        <f t="shared" si="2"/>
        <v>1.5999999999999979</v>
      </c>
      <c r="F35" s="119">
        <f t="shared" si="3"/>
        <v>6.639004149377592E-2</v>
      </c>
      <c r="G35" s="24"/>
      <c r="H35" s="152" t="str">
        <f>TopGD!A154</f>
        <v>PHC</v>
      </c>
      <c r="I35" s="114">
        <f>TopGD!C154/1000</f>
        <v>3.1</v>
      </c>
      <c r="J35" s="114">
        <f>TopGD!D154/1000</f>
        <v>3.4</v>
      </c>
      <c r="K35" s="48">
        <f t="shared" si="4"/>
        <v>0.29999999999999982</v>
      </c>
      <c r="L35" s="119">
        <f t="shared" si="5"/>
        <v>9.6774193548387011E-2</v>
      </c>
    </row>
    <row r="36" spans="1:12" ht="21.75" customHeight="1">
      <c r="A36" s="19"/>
      <c r="B36" s="153" t="str">
        <f>TopGD!A72</f>
        <v>SVT</v>
      </c>
      <c r="C36" s="115">
        <f>TopGD!C72/100</f>
        <v>6.7</v>
      </c>
      <c r="D36" s="115">
        <f>TopGD!D72/100</f>
        <v>7.1</v>
      </c>
      <c r="E36" s="50">
        <f t="shared" si="2"/>
        <v>0.39999999999999947</v>
      </c>
      <c r="F36" s="118">
        <f t="shared" si="3"/>
        <v>5.9701492537313383E-2</v>
      </c>
      <c r="G36" s="24"/>
      <c r="H36" s="153" t="str">
        <f>TopGD!A155</f>
        <v>STL</v>
      </c>
      <c r="I36" s="115">
        <f>TopGD!C155/1000</f>
        <v>3.1</v>
      </c>
      <c r="J36" s="115">
        <f>TopGD!D155/1000</f>
        <v>3.4</v>
      </c>
      <c r="K36" s="50">
        <f t="shared" si="4"/>
        <v>0.29999999999999982</v>
      </c>
      <c r="L36" s="118">
        <f t="shared" si="5"/>
        <v>9.6774193548387011E-2</v>
      </c>
    </row>
    <row r="37" spans="1:12" ht="21.75" customHeight="1">
      <c r="A37" s="19"/>
      <c r="B37" s="154" t="str">
        <f>TopGD!A73</f>
        <v>PTB</v>
      </c>
      <c r="C37" s="116">
        <f>TopGD!C73/100</f>
        <v>27</v>
      </c>
      <c r="D37" s="116">
        <f>TopGD!D73/100</f>
        <v>28.6</v>
      </c>
      <c r="E37" s="49">
        <f t="shared" si="2"/>
        <v>1.6000000000000014</v>
      </c>
      <c r="F37" s="120">
        <f t="shared" si="3"/>
        <v>5.9259259259259345E-2</v>
      </c>
      <c r="G37" s="24"/>
      <c r="H37" s="154" t="str">
        <f>TopGD!A156</f>
        <v>VTS</v>
      </c>
      <c r="I37" s="116">
        <f>TopGD!C156/1000</f>
        <v>9.3000000000000007</v>
      </c>
      <c r="J37" s="116">
        <f>TopGD!D156/1000</f>
        <v>10.199999999999999</v>
      </c>
      <c r="K37" s="49">
        <f t="shared" si="4"/>
        <v>0.89999999999999858</v>
      </c>
      <c r="L37" s="120">
        <f t="shared" si="5"/>
        <v>9.6774193548387011E-2</v>
      </c>
    </row>
    <row r="38" spans="1:12" ht="8.25" customHeight="1">
      <c r="A38" s="19"/>
      <c r="B38" s="19"/>
      <c r="C38" s="19"/>
      <c r="D38" s="19"/>
      <c r="E38" s="19"/>
      <c r="F38" s="19"/>
      <c r="G38" s="19"/>
      <c r="H38" s="19"/>
      <c r="I38" s="19"/>
      <c r="J38" s="19"/>
      <c r="K38" s="19"/>
      <c r="L38" s="19"/>
    </row>
    <row r="39" spans="1:12" ht="8.25" customHeight="1">
      <c r="A39" s="19"/>
      <c r="B39" s="19"/>
      <c r="C39" s="19"/>
      <c r="D39" s="19"/>
      <c r="E39" s="19"/>
      <c r="F39" s="19"/>
      <c r="G39" s="19"/>
      <c r="H39" s="19"/>
      <c r="I39" s="19"/>
      <c r="J39" s="19"/>
      <c r="K39" s="19"/>
      <c r="L39" s="19"/>
    </row>
    <row r="40" spans="1:12">
      <c r="A40" s="19"/>
      <c r="B40" s="16" t="s">
        <v>46</v>
      </c>
      <c r="C40" s="19"/>
      <c r="D40" s="19"/>
      <c r="E40" s="19"/>
      <c r="F40" s="19"/>
      <c r="G40" s="19"/>
      <c r="H40" s="19"/>
      <c r="I40" s="19"/>
      <c r="J40" s="19"/>
      <c r="K40" s="19"/>
      <c r="L40" s="19"/>
    </row>
    <row r="41" spans="1:12" ht="9.9499999999999993" customHeight="1">
      <c r="A41" s="19"/>
      <c r="B41" s="16"/>
      <c r="C41" s="19"/>
      <c r="D41" s="19"/>
      <c r="E41" s="19"/>
      <c r="F41" s="19"/>
      <c r="G41" s="19"/>
      <c r="H41" s="19"/>
      <c r="I41" s="19"/>
      <c r="J41" s="19"/>
      <c r="K41" s="19"/>
      <c r="L41" s="19"/>
    </row>
    <row r="42" spans="1:12" ht="24.95" customHeight="1">
      <c r="A42" s="19"/>
      <c r="B42" s="20" t="s">
        <v>38</v>
      </c>
      <c r="C42" s="38" t="s">
        <v>42</v>
      </c>
      <c r="D42" s="46" t="s">
        <v>43</v>
      </c>
      <c r="E42" s="51" t="s">
        <v>88</v>
      </c>
      <c r="F42" s="45" t="s">
        <v>17</v>
      </c>
      <c r="G42" s="19"/>
      <c r="H42" s="20" t="s">
        <v>38</v>
      </c>
      <c r="I42" s="38" t="s">
        <v>42</v>
      </c>
      <c r="J42" s="46" t="s">
        <v>43</v>
      </c>
      <c r="K42" s="51" t="s">
        <v>88</v>
      </c>
      <c r="L42" s="45" t="s">
        <v>17</v>
      </c>
    </row>
    <row r="43" spans="1:12" ht="21.75" customHeight="1">
      <c r="A43" s="19"/>
      <c r="B43" s="152" t="str">
        <f>TopGD!A83</f>
        <v>CYC</v>
      </c>
      <c r="C43" s="114">
        <f>TopGD!C83/100</f>
        <v>2.9</v>
      </c>
      <c r="D43" s="114">
        <f>TopGD!D83/100</f>
        <v>2.7</v>
      </c>
      <c r="E43" s="47">
        <f>D43-C43</f>
        <v>-0.19999999999999973</v>
      </c>
      <c r="F43" s="117">
        <f>D43/C43-1</f>
        <v>-6.8965517241379226E-2</v>
      </c>
      <c r="G43" s="24"/>
      <c r="H43" s="152" t="str">
        <f>TopGD!A166</f>
        <v>PSG</v>
      </c>
      <c r="I43" s="114">
        <f>TopGD!C166/1000</f>
        <v>0.9</v>
      </c>
      <c r="J43" s="114">
        <f>TopGD!D166/1000</f>
        <v>0.8</v>
      </c>
      <c r="K43" s="47">
        <f>J43-I43</f>
        <v>-9.9999999999999978E-2</v>
      </c>
      <c r="L43" s="117">
        <f>J43/I43-1</f>
        <v>-0.11111111111111105</v>
      </c>
    </row>
    <row r="44" spans="1:12" ht="21.75" customHeight="1">
      <c r="A44" s="19"/>
      <c r="B44" s="153" t="str">
        <f>TopGD!A84</f>
        <v>RDP</v>
      </c>
      <c r="C44" s="115">
        <f>TopGD!C84/100</f>
        <v>16</v>
      </c>
      <c r="D44" s="115">
        <f>TopGD!D84/100</f>
        <v>14.9</v>
      </c>
      <c r="E44" s="50">
        <f t="shared" ref="E44:E47" si="6">D44-C44</f>
        <v>-1.0999999999999996</v>
      </c>
      <c r="F44" s="118">
        <f t="shared" ref="F44:F47" si="7">D44/C44-1</f>
        <v>-6.8749999999999978E-2</v>
      </c>
      <c r="G44" s="24"/>
      <c r="H44" s="153" t="str">
        <f>TopGD!A167</f>
        <v>TBX</v>
      </c>
      <c r="I44" s="115">
        <f>TopGD!C167/1000</f>
        <v>14</v>
      </c>
      <c r="J44" s="115">
        <f>TopGD!D167/1000</f>
        <v>12.6</v>
      </c>
      <c r="K44" s="50">
        <f t="shared" ref="K44:K47" si="8">J44-I44</f>
        <v>-1.4000000000000004</v>
      </c>
      <c r="L44" s="118">
        <f t="shared" ref="L44:L47" si="9">J44/I44-1</f>
        <v>-9.9999999999999978E-2</v>
      </c>
    </row>
    <row r="45" spans="1:12" ht="21.75" customHeight="1">
      <c r="A45" s="19"/>
      <c r="B45" s="152" t="str">
        <f>TopGD!A85</f>
        <v>LGC</v>
      </c>
      <c r="C45" s="114">
        <f>TopGD!C85/100</f>
        <v>16.100000000000001</v>
      </c>
      <c r="D45" s="114">
        <f>TopGD!D85/100</f>
        <v>15</v>
      </c>
      <c r="E45" s="48">
        <f t="shared" si="6"/>
        <v>-1.1000000000000014</v>
      </c>
      <c r="F45" s="119">
        <f t="shared" si="7"/>
        <v>-6.8322981366459756E-2</v>
      </c>
      <c r="G45" s="24"/>
      <c r="H45" s="152" t="str">
        <f>TopGD!A168</f>
        <v>L18</v>
      </c>
      <c r="I45" s="114">
        <f>TopGD!C168/1000</f>
        <v>9.4</v>
      </c>
      <c r="J45" s="114">
        <f>TopGD!D168/1000</f>
        <v>8.5</v>
      </c>
      <c r="K45" s="48">
        <f t="shared" si="8"/>
        <v>-0.90000000000000036</v>
      </c>
      <c r="L45" s="119">
        <f t="shared" si="9"/>
        <v>-9.5744680851063912E-2</v>
      </c>
    </row>
    <row r="46" spans="1:12" ht="21.75" customHeight="1">
      <c r="A46" s="19"/>
      <c r="B46" s="153" t="str">
        <f>TopGD!A86</f>
        <v>NKG</v>
      </c>
      <c r="C46" s="115">
        <f>TopGD!C86/100</f>
        <v>12.6</v>
      </c>
      <c r="D46" s="115">
        <f>TopGD!D86/100</f>
        <v>11.8</v>
      </c>
      <c r="E46" s="50">
        <f t="shared" si="6"/>
        <v>-0.79999999999999893</v>
      </c>
      <c r="F46" s="118">
        <f t="shared" si="7"/>
        <v>-6.3492063492063378E-2</v>
      </c>
      <c r="G46" s="24"/>
      <c r="H46" s="153" t="str">
        <f>TopGD!A169</f>
        <v>QCC</v>
      </c>
      <c r="I46" s="115">
        <f>TopGD!C169/1000</f>
        <v>2.1</v>
      </c>
      <c r="J46" s="115">
        <f>TopGD!D169/1000</f>
        <v>1.9</v>
      </c>
      <c r="K46" s="50">
        <f t="shared" si="8"/>
        <v>-0.20000000000000018</v>
      </c>
      <c r="L46" s="118">
        <f t="shared" si="9"/>
        <v>-9.5238095238095344E-2</v>
      </c>
    </row>
    <row r="47" spans="1:12" ht="21.75" customHeight="1">
      <c r="A47" s="19"/>
      <c r="B47" s="154" t="str">
        <f>TopGD!A87</f>
        <v>ELC</v>
      </c>
      <c r="C47" s="116">
        <f>TopGD!C87/100</f>
        <v>22.2</v>
      </c>
      <c r="D47" s="116">
        <f>TopGD!D87/100</f>
        <v>20.8</v>
      </c>
      <c r="E47" s="49">
        <f t="shared" si="6"/>
        <v>-1.3999999999999986</v>
      </c>
      <c r="F47" s="120">
        <f t="shared" si="7"/>
        <v>-6.3063063063062974E-2</v>
      </c>
      <c r="G47" s="24"/>
      <c r="H47" s="154" t="str">
        <f>TopGD!A170</f>
        <v>VE8</v>
      </c>
      <c r="I47" s="116">
        <f>TopGD!C170/1000</f>
        <v>2.1</v>
      </c>
      <c r="J47" s="116">
        <f>TopGD!D170/1000</f>
        <v>1.9</v>
      </c>
      <c r="K47" s="49">
        <f t="shared" si="8"/>
        <v>-0.20000000000000018</v>
      </c>
      <c r="L47" s="120">
        <f t="shared" si="9"/>
        <v>-9.5238095238095344E-2</v>
      </c>
    </row>
    <row r="48" spans="1:12" ht="9.9499999999999993" customHeight="1">
      <c r="A48" s="19"/>
      <c r="B48" s="19"/>
      <c r="C48" s="19"/>
      <c r="D48" s="19"/>
      <c r="E48" s="19"/>
      <c r="F48" s="19"/>
      <c r="G48" s="19"/>
      <c r="H48" s="19"/>
      <c r="I48" s="19"/>
      <c r="J48" s="19"/>
      <c r="K48" s="19"/>
      <c r="L48" s="19"/>
    </row>
    <row r="49" spans="1:13">
      <c r="A49" s="19"/>
      <c r="B49" s="52" t="s">
        <v>47</v>
      </c>
      <c r="C49" s="19"/>
      <c r="D49" s="19"/>
      <c r="E49" s="19"/>
      <c r="F49" s="19"/>
      <c r="G49" s="19"/>
      <c r="H49" s="19"/>
      <c r="I49" s="19"/>
      <c r="J49" s="19"/>
      <c r="K49" s="19"/>
      <c r="L49" s="19"/>
      <c r="M49" s="189"/>
    </row>
    <row r="50" spans="1:13" ht="6" customHeight="1">
      <c r="A50" s="19"/>
      <c r="B50" s="19"/>
      <c r="C50" s="19"/>
      <c r="D50" s="19"/>
      <c r="E50" s="19"/>
      <c r="F50" s="19"/>
      <c r="G50" s="19"/>
      <c r="H50" s="19"/>
      <c r="I50" s="19"/>
      <c r="J50" s="19"/>
      <c r="K50" s="19"/>
      <c r="L50" s="19"/>
      <c r="M50" s="190"/>
    </row>
    <row r="51" spans="1:13" ht="6" customHeight="1">
      <c r="A51" s="19"/>
      <c r="B51" s="19"/>
      <c r="C51" s="19"/>
      <c r="D51" s="19"/>
      <c r="E51" s="19"/>
      <c r="F51" s="19"/>
      <c r="G51" s="19"/>
      <c r="H51" s="19"/>
      <c r="I51" s="19"/>
      <c r="J51" s="19"/>
      <c r="K51" s="19"/>
      <c r="L51" s="19"/>
    </row>
    <row r="52" spans="1:13" ht="6" customHeight="1" thickBot="1">
      <c r="A52" s="19"/>
      <c r="B52" s="19"/>
      <c r="C52" s="19"/>
      <c r="D52" s="19"/>
      <c r="E52" s="19"/>
      <c r="F52" s="19"/>
      <c r="G52" s="19"/>
      <c r="H52" s="19"/>
      <c r="I52" s="19"/>
      <c r="J52" s="19"/>
      <c r="K52" s="19"/>
      <c r="L52" s="19"/>
    </row>
    <row r="53" spans="1:13">
      <c r="A53" s="19"/>
      <c r="B53" s="82" t="s">
        <v>0</v>
      </c>
      <c r="C53" s="32"/>
      <c r="D53" s="32"/>
      <c r="E53" s="32"/>
      <c r="F53" s="32"/>
      <c r="G53" s="32"/>
      <c r="H53" s="32"/>
      <c r="I53" s="32"/>
      <c r="J53" s="34"/>
      <c r="K53" s="34"/>
      <c r="L53" s="35" t="s">
        <v>57</v>
      </c>
    </row>
  </sheetData>
  <conditionalFormatting sqref="E23:E27">
    <cfRule type="cellIs" dxfId="119" priority="347" operator="greaterThan">
      <formula>0</formula>
    </cfRule>
    <cfRule type="cellIs" dxfId="118" priority="348" operator="equal">
      <formula>0</formula>
    </cfRule>
    <cfRule type="cellIs" dxfId="117" priority="349" operator="lessThan">
      <formula>0</formula>
    </cfRule>
    <cfRule type="iconSet" priority="350">
      <iconSet iconSet="3Arrows">
        <cfvo type="percent" val="0"/>
        <cfvo type="num" val="0"/>
        <cfvo type="num" val="0" gte="0"/>
      </iconSet>
    </cfRule>
  </conditionalFormatting>
  <conditionalFormatting sqref="E23:E27">
    <cfRule type="iconSet" priority="346">
      <iconSet iconSet="3Arrows">
        <cfvo type="percent" val="0"/>
        <cfvo type="num" val="0"/>
        <cfvo type="num" val="0" gte="0"/>
      </iconSet>
    </cfRule>
  </conditionalFormatting>
  <conditionalFormatting sqref="E24:E27">
    <cfRule type="cellIs" dxfId="116" priority="342" operator="greaterThan">
      <formula>0</formula>
    </cfRule>
    <cfRule type="cellIs" dxfId="115" priority="343" operator="equal">
      <formula>0</formula>
    </cfRule>
    <cfRule type="cellIs" dxfId="114" priority="344" operator="lessThan">
      <formula>0</formula>
    </cfRule>
    <cfRule type="iconSet" priority="345">
      <iconSet iconSet="3Arrows">
        <cfvo type="percent" val="0"/>
        <cfvo type="num" val="0"/>
        <cfvo type="num" val="0" gte="0"/>
      </iconSet>
    </cfRule>
  </conditionalFormatting>
  <conditionalFormatting sqref="E24:E27">
    <cfRule type="iconSet" priority="341">
      <iconSet iconSet="3Arrows">
        <cfvo type="percent" val="0"/>
        <cfvo type="num" val="0"/>
        <cfvo type="num" val="0" gte="0"/>
      </iconSet>
    </cfRule>
  </conditionalFormatting>
  <conditionalFormatting sqref="K23:K27">
    <cfRule type="cellIs" dxfId="113" priority="337" operator="greaterThan">
      <formula>0</formula>
    </cfRule>
    <cfRule type="cellIs" dxfId="112" priority="338" operator="equal">
      <formula>0</formula>
    </cfRule>
    <cfRule type="cellIs" dxfId="111" priority="339" operator="lessThan">
      <formula>0</formula>
    </cfRule>
    <cfRule type="iconSet" priority="340">
      <iconSet iconSet="3Arrows">
        <cfvo type="percent" val="0"/>
        <cfvo type="num" val="0"/>
        <cfvo type="num" val="0" gte="0"/>
      </iconSet>
    </cfRule>
  </conditionalFormatting>
  <conditionalFormatting sqref="K23:K27">
    <cfRule type="iconSet" priority="336">
      <iconSet iconSet="3Arrows">
        <cfvo type="percent" val="0"/>
        <cfvo type="num" val="0"/>
        <cfvo type="num" val="0" gte="0"/>
      </iconSet>
    </cfRule>
  </conditionalFormatting>
  <conditionalFormatting sqref="K24:K27">
    <cfRule type="cellIs" dxfId="110" priority="332" operator="greaterThan">
      <formula>0</formula>
    </cfRule>
    <cfRule type="cellIs" dxfId="109" priority="333" operator="equal">
      <formula>0</formula>
    </cfRule>
    <cfRule type="cellIs" dxfId="108" priority="334" operator="lessThan">
      <formula>0</formula>
    </cfRule>
    <cfRule type="iconSet" priority="335">
      <iconSet iconSet="3Arrows">
        <cfvo type="percent" val="0"/>
        <cfvo type="num" val="0"/>
        <cfvo type="num" val="0" gte="0"/>
      </iconSet>
    </cfRule>
  </conditionalFormatting>
  <conditionalFormatting sqref="K24:K27">
    <cfRule type="iconSet" priority="331">
      <iconSet iconSet="3Arrows">
        <cfvo type="percent" val="0"/>
        <cfvo type="num" val="0"/>
        <cfvo type="num" val="0" gte="0"/>
      </iconSet>
    </cfRule>
  </conditionalFormatting>
  <conditionalFormatting sqref="F33:F37">
    <cfRule type="cellIs" dxfId="107" priority="327" operator="greaterThan">
      <formula>0</formula>
    </cfRule>
    <cfRule type="cellIs" dxfId="106" priority="328" operator="equal">
      <formula>0</formula>
    </cfRule>
    <cfRule type="cellIs" dxfId="105" priority="329" operator="lessThan">
      <formula>0</formula>
    </cfRule>
    <cfRule type="iconSet" priority="330">
      <iconSet iconSet="3Arrows">
        <cfvo type="percent" val="0"/>
        <cfvo type="num" val="0"/>
        <cfvo type="num" val="0" gte="0"/>
      </iconSet>
    </cfRule>
  </conditionalFormatting>
  <conditionalFormatting sqref="F33:F37">
    <cfRule type="iconSet" priority="326">
      <iconSet iconSet="3Arrows">
        <cfvo type="percent" val="0"/>
        <cfvo type="num" val="0"/>
        <cfvo type="num" val="0" gte="0"/>
      </iconSet>
    </cfRule>
  </conditionalFormatting>
  <conditionalFormatting sqref="F34">
    <cfRule type="cellIs" dxfId="104" priority="322" operator="greaterThan">
      <formula>0</formula>
    </cfRule>
    <cfRule type="cellIs" dxfId="103" priority="323" operator="equal">
      <formula>0</formula>
    </cfRule>
    <cfRule type="cellIs" dxfId="102" priority="324" operator="lessThan">
      <formula>0</formula>
    </cfRule>
    <cfRule type="iconSet" priority="325">
      <iconSet iconSet="3Arrows">
        <cfvo type="percent" val="0"/>
        <cfvo type="num" val="0"/>
        <cfvo type="num" val="0" gte="0"/>
      </iconSet>
    </cfRule>
  </conditionalFormatting>
  <conditionalFormatting sqref="F34">
    <cfRule type="iconSet" priority="321">
      <iconSet iconSet="3Arrows">
        <cfvo type="percent" val="0"/>
        <cfvo type="num" val="0"/>
        <cfvo type="num" val="0" gte="0"/>
      </iconSet>
    </cfRule>
  </conditionalFormatting>
  <conditionalFormatting sqref="F35 F37">
    <cfRule type="cellIs" dxfId="101" priority="317" operator="greaterThan">
      <formula>0</formula>
    </cfRule>
    <cfRule type="cellIs" dxfId="100" priority="318" operator="equal">
      <formula>0</formula>
    </cfRule>
    <cfRule type="cellIs" dxfId="99" priority="319" operator="lessThan">
      <formula>0</formula>
    </cfRule>
    <cfRule type="iconSet" priority="320">
      <iconSet iconSet="3Arrows">
        <cfvo type="percent" val="0"/>
        <cfvo type="num" val="0"/>
        <cfvo type="num" val="0" gte="0"/>
      </iconSet>
    </cfRule>
  </conditionalFormatting>
  <conditionalFormatting sqref="F35 F37">
    <cfRule type="iconSet" priority="316">
      <iconSet iconSet="3Arrows">
        <cfvo type="percent" val="0"/>
        <cfvo type="num" val="0"/>
        <cfvo type="num" val="0" gte="0"/>
      </iconSet>
    </cfRule>
  </conditionalFormatting>
  <conditionalFormatting sqref="F36">
    <cfRule type="cellIs" dxfId="98" priority="312" operator="greaterThan">
      <formula>0</formula>
    </cfRule>
    <cfRule type="cellIs" dxfId="97" priority="313" operator="equal">
      <formula>0</formula>
    </cfRule>
    <cfRule type="cellIs" dxfId="96" priority="314" operator="lessThan">
      <formula>0</formula>
    </cfRule>
    <cfRule type="iconSet" priority="315">
      <iconSet iconSet="3Arrows">
        <cfvo type="percent" val="0"/>
        <cfvo type="num" val="0"/>
        <cfvo type="num" val="0" gte="0"/>
      </iconSet>
    </cfRule>
  </conditionalFormatting>
  <conditionalFormatting sqref="F36">
    <cfRule type="iconSet" priority="311">
      <iconSet iconSet="3Arrows">
        <cfvo type="percent" val="0"/>
        <cfvo type="num" val="0"/>
        <cfvo type="num" val="0" gte="0"/>
      </iconSet>
    </cfRule>
  </conditionalFormatting>
  <conditionalFormatting sqref="L33:L37">
    <cfRule type="cellIs" dxfId="95" priority="307" operator="greaterThan">
      <formula>0</formula>
    </cfRule>
    <cfRule type="cellIs" dxfId="94" priority="308" operator="equal">
      <formula>0</formula>
    </cfRule>
    <cfRule type="cellIs" dxfId="93" priority="309" operator="lessThan">
      <formula>0</formula>
    </cfRule>
    <cfRule type="iconSet" priority="310">
      <iconSet iconSet="3Arrows">
        <cfvo type="percent" val="0"/>
        <cfvo type="num" val="0"/>
        <cfvo type="num" val="0" gte="0"/>
      </iconSet>
    </cfRule>
  </conditionalFormatting>
  <conditionalFormatting sqref="L33:L37">
    <cfRule type="iconSet" priority="306">
      <iconSet iconSet="3Arrows">
        <cfvo type="percent" val="0"/>
        <cfvo type="num" val="0"/>
        <cfvo type="num" val="0" gte="0"/>
      </iconSet>
    </cfRule>
  </conditionalFormatting>
  <conditionalFormatting sqref="L34">
    <cfRule type="cellIs" dxfId="92" priority="302" operator="greaterThan">
      <formula>0</formula>
    </cfRule>
    <cfRule type="cellIs" dxfId="91" priority="303" operator="equal">
      <formula>0</formula>
    </cfRule>
    <cfRule type="cellIs" dxfId="90" priority="304" operator="lessThan">
      <formula>0</formula>
    </cfRule>
    <cfRule type="iconSet" priority="305">
      <iconSet iconSet="3Arrows">
        <cfvo type="percent" val="0"/>
        <cfvo type="num" val="0"/>
        <cfvo type="num" val="0" gte="0"/>
      </iconSet>
    </cfRule>
  </conditionalFormatting>
  <conditionalFormatting sqref="L34">
    <cfRule type="iconSet" priority="301">
      <iconSet iconSet="3Arrows">
        <cfvo type="percent" val="0"/>
        <cfvo type="num" val="0"/>
        <cfvo type="num" val="0" gte="0"/>
      </iconSet>
    </cfRule>
  </conditionalFormatting>
  <conditionalFormatting sqref="L35 L37">
    <cfRule type="cellIs" dxfId="89" priority="297" operator="greaterThan">
      <formula>0</formula>
    </cfRule>
    <cfRule type="cellIs" dxfId="88" priority="298" operator="equal">
      <formula>0</formula>
    </cfRule>
    <cfRule type="cellIs" dxfId="87" priority="299" operator="lessThan">
      <formula>0</formula>
    </cfRule>
    <cfRule type="iconSet" priority="300">
      <iconSet iconSet="3Arrows">
        <cfvo type="percent" val="0"/>
        <cfvo type="num" val="0"/>
        <cfvo type="num" val="0" gte="0"/>
      </iconSet>
    </cfRule>
  </conditionalFormatting>
  <conditionalFormatting sqref="L35 L37">
    <cfRule type="iconSet" priority="296">
      <iconSet iconSet="3Arrows">
        <cfvo type="percent" val="0"/>
        <cfvo type="num" val="0"/>
        <cfvo type="num" val="0" gte="0"/>
      </iconSet>
    </cfRule>
  </conditionalFormatting>
  <conditionalFormatting sqref="L36">
    <cfRule type="cellIs" dxfId="86" priority="292" operator="greaterThan">
      <formula>0</formula>
    </cfRule>
    <cfRule type="cellIs" dxfId="85" priority="293" operator="equal">
      <formula>0</formula>
    </cfRule>
    <cfRule type="cellIs" dxfId="84" priority="294" operator="lessThan">
      <formula>0</formula>
    </cfRule>
    <cfRule type="iconSet" priority="295">
      <iconSet iconSet="3Arrows">
        <cfvo type="percent" val="0"/>
        <cfvo type="num" val="0"/>
        <cfvo type="num" val="0" gte="0"/>
      </iconSet>
    </cfRule>
  </conditionalFormatting>
  <conditionalFormatting sqref="L36">
    <cfRule type="iconSet" priority="291">
      <iconSet iconSet="3Arrows">
        <cfvo type="percent" val="0"/>
        <cfvo type="num" val="0"/>
        <cfvo type="num" val="0" gte="0"/>
      </iconSet>
    </cfRule>
  </conditionalFormatting>
  <conditionalFormatting sqref="F43:F47">
    <cfRule type="cellIs" dxfId="83" priority="287" operator="greaterThan">
      <formula>0</formula>
    </cfRule>
    <cfRule type="cellIs" dxfId="82" priority="288" operator="equal">
      <formula>0</formula>
    </cfRule>
    <cfRule type="cellIs" dxfId="81" priority="289" operator="lessThan">
      <formula>0</formula>
    </cfRule>
    <cfRule type="iconSet" priority="290">
      <iconSet iconSet="3Arrows">
        <cfvo type="percent" val="0"/>
        <cfvo type="num" val="0"/>
        <cfvo type="num" val="0" gte="0"/>
      </iconSet>
    </cfRule>
  </conditionalFormatting>
  <conditionalFormatting sqref="F43:F47">
    <cfRule type="iconSet" priority="286">
      <iconSet iconSet="3Arrows">
        <cfvo type="percent" val="0"/>
        <cfvo type="num" val="0"/>
        <cfvo type="num" val="0" gte="0"/>
      </iconSet>
    </cfRule>
  </conditionalFormatting>
  <conditionalFormatting sqref="F44">
    <cfRule type="cellIs" dxfId="80" priority="282" operator="greaterThan">
      <formula>0</formula>
    </cfRule>
    <cfRule type="cellIs" dxfId="79" priority="283" operator="equal">
      <formula>0</formula>
    </cfRule>
    <cfRule type="cellIs" dxfId="78" priority="284" operator="lessThan">
      <formula>0</formula>
    </cfRule>
    <cfRule type="iconSet" priority="285">
      <iconSet iconSet="3Arrows">
        <cfvo type="percent" val="0"/>
        <cfvo type="num" val="0"/>
        <cfvo type="num" val="0" gte="0"/>
      </iconSet>
    </cfRule>
  </conditionalFormatting>
  <conditionalFormatting sqref="F44">
    <cfRule type="iconSet" priority="281">
      <iconSet iconSet="3Arrows">
        <cfvo type="percent" val="0"/>
        <cfvo type="num" val="0"/>
        <cfvo type="num" val="0" gte="0"/>
      </iconSet>
    </cfRule>
  </conditionalFormatting>
  <conditionalFormatting sqref="F45 F47">
    <cfRule type="cellIs" dxfId="77" priority="277" operator="greaterThan">
      <formula>0</formula>
    </cfRule>
    <cfRule type="cellIs" dxfId="76" priority="278" operator="equal">
      <formula>0</formula>
    </cfRule>
    <cfRule type="cellIs" dxfId="75" priority="279" operator="lessThan">
      <formula>0</formula>
    </cfRule>
    <cfRule type="iconSet" priority="280">
      <iconSet iconSet="3Arrows">
        <cfvo type="percent" val="0"/>
        <cfvo type="num" val="0"/>
        <cfvo type="num" val="0" gte="0"/>
      </iconSet>
    </cfRule>
  </conditionalFormatting>
  <conditionalFormatting sqref="F45 F47">
    <cfRule type="iconSet" priority="276">
      <iconSet iconSet="3Arrows">
        <cfvo type="percent" val="0"/>
        <cfvo type="num" val="0"/>
        <cfvo type="num" val="0" gte="0"/>
      </iconSet>
    </cfRule>
  </conditionalFormatting>
  <conditionalFormatting sqref="F46">
    <cfRule type="cellIs" dxfId="74" priority="272" operator="greaterThan">
      <formula>0</formula>
    </cfRule>
    <cfRule type="cellIs" dxfId="73" priority="273" operator="equal">
      <formula>0</formula>
    </cfRule>
    <cfRule type="cellIs" dxfId="72" priority="274" operator="lessThan">
      <formula>0</formula>
    </cfRule>
    <cfRule type="iconSet" priority="275">
      <iconSet iconSet="3Arrows">
        <cfvo type="percent" val="0"/>
        <cfvo type="num" val="0"/>
        <cfvo type="num" val="0" gte="0"/>
      </iconSet>
    </cfRule>
  </conditionalFormatting>
  <conditionalFormatting sqref="F46">
    <cfRule type="iconSet" priority="271">
      <iconSet iconSet="3Arrows">
        <cfvo type="percent" val="0"/>
        <cfvo type="num" val="0"/>
        <cfvo type="num" val="0" gte="0"/>
      </iconSet>
    </cfRule>
  </conditionalFormatting>
  <conditionalFormatting sqref="L43:L47">
    <cfRule type="cellIs" dxfId="71" priority="267" operator="greaterThan">
      <formula>0</formula>
    </cfRule>
    <cfRule type="cellIs" dxfId="70" priority="268" operator="equal">
      <formula>0</formula>
    </cfRule>
    <cfRule type="cellIs" dxfId="69" priority="269" operator="lessThan">
      <formula>0</formula>
    </cfRule>
    <cfRule type="iconSet" priority="270">
      <iconSet iconSet="3Arrows">
        <cfvo type="percent" val="0"/>
        <cfvo type="num" val="0"/>
        <cfvo type="num" val="0" gte="0"/>
      </iconSet>
    </cfRule>
  </conditionalFormatting>
  <conditionalFormatting sqref="L43:L47">
    <cfRule type="iconSet" priority="266">
      <iconSet iconSet="3Arrows">
        <cfvo type="percent" val="0"/>
        <cfvo type="num" val="0"/>
        <cfvo type="num" val="0" gte="0"/>
      </iconSet>
    </cfRule>
  </conditionalFormatting>
  <conditionalFormatting sqref="L44">
    <cfRule type="cellIs" dxfId="68" priority="262" operator="greaterThan">
      <formula>0</formula>
    </cfRule>
    <cfRule type="cellIs" dxfId="67" priority="263" operator="equal">
      <formula>0</formula>
    </cfRule>
    <cfRule type="cellIs" dxfId="66" priority="264" operator="lessThan">
      <formula>0</formula>
    </cfRule>
    <cfRule type="iconSet" priority="265">
      <iconSet iconSet="3Arrows">
        <cfvo type="percent" val="0"/>
        <cfvo type="num" val="0"/>
        <cfvo type="num" val="0" gte="0"/>
      </iconSet>
    </cfRule>
  </conditionalFormatting>
  <conditionalFormatting sqref="L44">
    <cfRule type="iconSet" priority="261">
      <iconSet iconSet="3Arrows">
        <cfvo type="percent" val="0"/>
        <cfvo type="num" val="0"/>
        <cfvo type="num" val="0" gte="0"/>
      </iconSet>
    </cfRule>
  </conditionalFormatting>
  <conditionalFormatting sqref="L45 L47">
    <cfRule type="cellIs" dxfId="65" priority="257" operator="greaterThan">
      <formula>0</formula>
    </cfRule>
    <cfRule type="cellIs" dxfId="64" priority="258" operator="equal">
      <formula>0</formula>
    </cfRule>
    <cfRule type="cellIs" dxfId="63" priority="259" operator="lessThan">
      <formula>0</formula>
    </cfRule>
    <cfRule type="iconSet" priority="260">
      <iconSet iconSet="3Arrows">
        <cfvo type="percent" val="0"/>
        <cfvo type="num" val="0"/>
        <cfvo type="num" val="0" gte="0"/>
      </iconSet>
    </cfRule>
  </conditionalFormatting>
  <conditionalFormatting sqref="L45 L47">
    <cfRule type="iconSet" priority="256">
      <iconSet iconSet="3Arrows">
        <cfvo type="percent" val="0"/>
        <cfvo type="num" val="0"/>
        <cfvo type="num" val="0" gte="0"/>
      </iconSet>
    </cfRule>
  </conditionalFormatting>
  <conditionalFormatting sqref="L46">
    <cfRule type="cellIs" dxfId="62" priority="252" operator="greaterThan">
      <formula>0</formula>
    </cfRule>
    <cfRule type="cellIs" dxfId="61" priority="253" operator="equal">
      <formula>0</formula>
    </cfRule>
    <cfRule type="cellIs" dxfId="60" priority="254" operator="lessThan">
      <formula>0</formula>
    </cfRule>
    <cfRule type="iconSet" priority="255">
      <iconSet iconSet="3Arrows">
        <cfvo type="percent" val="0"/>
        <cfvo type="num" val="0"/>
        <cfvo type="num" val="0" gte="0"/>
      </iconSet>
    </cfRule>
  </conditionalFormatting>
  <conditionalFormatting sqref="L46">
    <cfRule type="iconSet" priority="251">
      <iconSet iconSet="3Arrows">
        <cfvo type="percent" val="0"/>
        <cfvo type="num" val="0"/>
        <cfvo type="num" val="0" gte="0"/>
      </iconSet>
    </cfRule>
  </conditionalFormatting>
  <conditionalFormatting sqref="E23">
    <cfRule type="cellIs" dxfId="59" priority="247" operator="greaterThan">
      <formula>0</formula>
    </cfRule>
    <cfRule type="cellIs" dxfId="58" priority="248" operator="equal">
      <formula>0</formula>
    </cfRule>
    <cfRule type="cellIs" dxfId="57" priority="249" operator="lessThan">
      <formula>0</formula>
    </cfRule>
    <cfRule type="iconSet" priority="250">
      <iconSet iconSet="3Arrows">
        <cfvo type="percent" val="0"/>
        <cfvo type="num" val="0"/>
        <cfvo type="num" val="0" gte="0"/>
      </iconSet>
    </cfRule>
  </conditionalFormatting>
  <conditionalFormatting sqref="E23">
    <cfRule type="iconSet" priority="246">
      <iconSet iconSet="3Arrows">
        <cfvo type="percent" val="0"/>
        <cfvo type="num" val="0"/>
        <cfvo type="num" val="0" gte="0"/>
      </iconSet>
    </cfRule>
  </conditionalFormatting>
  <conditionalFormatting sqref="F33">
    <cfRule type="cellIs" dxfId="56" priority="237" operator="greaterThan">
      <formula>0</formula>
    </cfRule>
    <cfRule type="cellIs" dxfId="55" priority="238" operator="equal">
      <formula>0</formula>
    </cfRule>
    <cfRule type="cellIs" dxfId="54" priority="239" operator="lessThan">
      <formula>0</formula>
    </cfRule>
    <cfRule type="iconSet" priority="240">
      <iconSet iconSet="3Arrows">
        <cfvo type="percent" val="0"/>
        <cfvo type="num" val="0"/>
        <cfvo type="num" val="0" gte="0"/>
      </iconSet>
    </cfRule>
  </conditionalFormatting>
  <conditionalFormatting sqref="F33">
    <cfRule type="iconSet" priority="236">
      <iconSet iconSet="3Arrows">
        <cfvo type="percent" val="0"/>
        <cfvo type="num" val="0"/>
        <cfvo type="num" val="0" gte="0"/>
      </iconSet>
    </cfRule>
  </conditionalFormatting>
  <conditionalFormatting sqref="F43">
    <cfRule type="cellIs" dxfId="53" priority="207" operator="greaterThan">
      <formula>0</formula>
    </cfRule>
    <cfRule type="cellIs" dxfId="52" priority="208" operator="equal">
      <formula>0</formula>
    </cfRule>
    <cfRule type="cellIs" dxfId="51" priority="209" operator="lessThan">
      <formula>0</formula>
    </cfRule>
    <cfRule type="iconSet" priority="210">
      <iconSet iconSet="3Arrows">
        <cfvo type="percent" val="0"/>
        <cfvo type="num" val="0"/>
        <cfvo type="num" val="0" gte="0"/>
      </iconSet>
    </cfRule>
  </conditionalFormatting>
  <conditionalFormatting sqref="F43">
    <cfRule type="iconSet" priority="206">
      <iconSet iconSet="3Arrows">
        <cfvo type="percent" val="0"/>
        <cfvo type="num" val="0"/>
        <cfvo type="num" val="0" gte="0"/>
      </iconSet>
    </cfRule>
  </conditionalFormatting>
  <conditionalFormatting sqref="K23">
    <cfRule type="cellIs" dxfId="50" priority="167" operator="greaterThan">
      <formula>0</formula>
    </cfRule>
    <cfRule type="cellIs" dxfId="49" priority="168" operator="equal">
      <formula>0</formula>
    </cfRule>
    <cfRule type="cellIs" dxfId="48" priority="169" operator="lessThan">
      <formula>0</formula>
    </cfRule>
    <cfRule type="iconSet" priority="170">
      <iconSet iconSet="3Arrows">
        <cfvo type="percent" val="0"/>
        <cfvo type="num" val="0"/>
        <cfvo type="num" val="0" gte="0"/>
      </iconSet>
    </cfRule>
  </conditionalFormatting>
  <conditionalFormatting sqref="K23">
    <cfRule type="iconSet" priority="166">
      <iconSet iconSet="3Arrows">
        <cfvo type="percent" val="0"/>
        <cfvo type="num" val="0"/>
        <cfvo type="num" val="0" gte="0"/>
      </iconSet>
    </cfRule>
  </conditionalFormatting>
  <conditionalFormatting sqref="L33">
    <cfRule type="cellIs" dxfId="47" priority="127" operator="greaterThan">
      <formula>0</formula>
    </cfRule>
    <cfRule type="cellIs" dxfId="46" priority="128" operator="equal">
      <formula>0</formula>
    </cfRule>
    <cfRule type="cellIs" dxfId="45" priority="129" operator="lessThan">
      <formula>0</formula>
    </cfRule>
    <cfRule type="iconSet" priority="130">
      <iconSet iconSet="3Arrows">
        <cfvo type="percent" val="0"/>
        <cfvo type="num" val="0"/>
        <cfvo type="num" val="0" gte="0"/>
      </iconSet>
    </cfRule>
  </conditionalFormatting>
  <conditionalFormatting sqref="L33">
    <cfRule type="iconSet" priority="126">
      <iconSet iconSet="3Arrows">
        <cfvo type="percent" val="0"/>
        <cfvo type="num" val="0"/>
        <cfvo type="num" val="0" gte="0"/>
      </iconSet>
    </cfRule>
  </conditionalFormatting>
  <conditionalFormatting sqref="L43">
    <cfRule type="cellIs" dxfId="44" priority="57" operator="greaterThan">
      <formula>0</formula>
    </cfRule>
    <cfRule type="cellIs" dxfId="43" priority="58" operator="equal">
      <formula>0</formula>
    </cfRule>
    <cfRule type="cellIs" dxfId="42" priority="59" operator="lessThan">
      <formula>0</formula>
    </cfRule>
    <cfRule type="iconSet" priority="60">
      <iconSet iconSet="3Arrows">
        <cfvo type="percent" val="0"/>
        <cfvo type="num" val="0"/>
        <cfvo type="num" val="0" gte="0"/>
      </iconSet>
    </cfRule>
  </conditionalFormatting>
  <conditionalFormatting sqref="L43">
    <cfRule type="iconSet" priority="56">
      <iconSet iconSet="3Arrows">
        <cfvo type="percent" val="0"/>
        <cfvo type="num" val="0"/>
        <cfvo type="num" val="0" gte="0"/>
      </iconSet>
    </cfRule>
  </conditionalFormatting>
  <printOptions horizontalCentered="1"/>
  <pageMargins left="0.25" right="0.25" top="0.25" bottom="0" header="0" footer="0"/>
  <pageSetup paperSize="9" orientation="portrait" r:id="rId1"/>
  <drawing r:id="rId2"/>
</worksheet>
</file>

<file path=xl/worksheets/sheet9.xml><?xml version="1.0" encoding="utf-8"?>
<worksheet xmlns="http://schemas.openxmlformats.org/spreadsheetml/2006/main" xmlns:r="http://schemas.openxmlformats.org/officeDocument/2006/relationships">
  <sheetPr>
    <tabColor rgb="FFF5821F"/>
  </sheetPr>
  <dimension ref="A1:R52"/>
  <sheetViews>
    <sheetView showGridLines="0" workbookViewId="0">
      <selection activeCell="Q6" sqref="Q6"/>
    </sheetView>
  </sheetViews>
  <sheetFormatPr defaultRowHeight="15"/>
  <cols>
    <col min="1" max="1" width="0.85546875" style="176" customWidth="1"/>
    <col min="2" max="2" width="6.7109375" style="176" customWidth="1"/>
    <col min="3" max="3" width="9.5703125" style="176" customWidth="1"/>
    <col min="4" max="6" width="8.140625" style="176" customWidth="1"/>
    <col min="7" max="7" width="7.42578125" style="176" customWidth="1"/>
    <col min="8" max="8" width="0.85546875" style="176" customWidth="1"/>
    <col min="9" max="9" width="7" style="176" customWidth="1"/>
    <col min="10" max="10" width="9.7109375" style="176" customWidth="1"/>
    <col min="11" max="12" width="8.140625" style="176" customWidth="1"/>
    <col min="13" max="13" width="7.28515625" style="176" customWidth="1"/>
    <col min="14" max="14" width="8" style="176" customWidth="1"/>
    <col min="15" max="16384" width="9.140625" style="176"/>
  </cols>
  <sheetData>
    <row r="1" spans="1:18" s="162" customFormat="1" ht="15.95" customHeight="1">
      <c r="A1" s="2"/>
      <c r="B1" s="2"/>
      <c r="C1" s="2"/>
      <c r="D1" s="2"/>
      <c r="E1" s="2"/>
      <c r="F1" s="2"/>
      <c r="G1" s="2"/>
      <c r="H1" s="9"/>
      <c r="I1" s="9"/>
      <c r="J1" s="2"/>
      <c r="K1" s="13"/>
      <c r="L1" s="13"/>
      <c r="M1" s="13"/>
      <c r="N1" s="13"/>
      <c r="O1" s="163"/>
      <c r="P1" s="163"/>
      <c r="Q1" s="163"/>
      <c r="R1" s="163"/>
    </row>
    <row r="2" spans="1:18" s="162" customFormat="1" ht="15.95" customHeight="1">
      <c r="A2" s="2"/>
      <c r="B2" s="2"/>
      <c r="C2" s="2"/>
      <c r="D2" s="2"/>
      <c r="E2" s="2"/>
      <c r="F2" s="2"/>
      <c r="G2" s="2"/>
      <c r="H2" s="9"/>
      <c r="I2" s="9"/>
      <c r="J2" s="2"/>
      <c r="K2" s="2"/>
      <c r="L2" s="2"/>
      <c r="M2" s="2"/>
      <c r="N2" s="2"/>
    </row>
    <row r="3" spans="1:18" s="162" customFormat="1" ht="15.95" customHeight="1">
      <c r="A3" s="2"/>
      <c r="B3" s="2"/>
      <c r="C3" s="2"/>
      <c r="D3" s="2"/>
      <c r="E3" s="2"/>
      <c r="F3" s="2"/>
      <c r="G3" s="2"/>
      <c r="H3" s="9"/>
      <c r="I3" s="9"/>
      <c r="J3" s="2"/>
      <c r="K3" s="2"/>
      <c r="L3" s="2"/>
      <c r="M3" s="2"/>
      <c r="N3" s="2"/>
    </row>
    <row r="4" spans="1:18" s="162" customFormat="1" ht="15.95" customHeight="1">
      <c r="A4" s="2"/>
      <c r="B4" s="2"/>
      <c r="C4" s="2"/>
      <c r="D4" s="2"/>
      <c r="E4" s="2"/>
      <c r="F4" s="2"/>
      <c r="G4" s="2"/>
      <c r="H4" s="9"/>
      <c r="I4" s="9"/>
      <c r="J4" s="2"/>
      <c r="K4" s="2"/>
      <c r="L4" s="2"/>
      <c r="M4" s="2"/>
      <c r="N4" s="2"/>
    </row>
    <row r="5" spans="1:18" s="162" customFormat="1" ht="15.95" customHeight="1">
      <c r="A5" s="2"/>
      <c r="B5" s="2"/>
      <c r="C5" s="2"/>
      <c r="D5" s="2"/>
      <c r="E5" s="2"/>
      <c r="F5" s="2"/>
      <c r="G5" s="2"/>
      <c r="H5" s="9"/>
      <c r="I5" s="9"/>
      <c r="J5" s="2"/>
      <c r="K5" s="2"/>
      <c r="L5" s="2"/>
      <c r="M5" s="2"/>
      <c r="N5" s="37" t="s">
        <v>48</v>
      </c>
    </row>
    <row r="6" spans="1:18" ht="15.95" customHeight="1">
      <c r="A6"/>
      <c r="B6"/>
      <c r="C6"/>
      <c r="D6"/>
      <c r="E6"/>
      <c r="F6"/>
      <c r="G6"/>
      <c r="H6"/>
      <c r="I6"/>
      <c r="J6"/>
      <c r="K6"/>
      <c r="L6"/>
      <c r="M6"/>
      <c r="N6"/>
    </row>
    <row r="7" spans="1:18" ht="15.95" customHeight="1">
      <c r="A7"/>
      <c r="B7" s="150" t="s">
        <v>929</v>
      </c>
      <c r="C7"/>
      <c r="D7"/>
      <c r="E7"/>
      <c r="F7"/>
      <c r="G7"/>
      <c r="H7"/>
      <c r="I7" s="150" t="s">
        <v>932</v>
      </c>
      <c r="J7"/>
      <c r="K7"/>
      <c r="L7"/>
      <c r="M7"/>
      <c r="N7"/>
    </row>
    <row r="8" spans="1:18" ht="18" customHeight="1">
      <c r="A8"/>
      <c r="B8" s="20" t="s">
        <v>38</v>
      </c>
      <c r="C8" s="21" t="s">
        <v>44</v>
      </c>
      <c r="D8" s="21" t="s">
        <v>49</v>
      </c>
      <c r="E8" s="21" t="s">
        <v>50</v>
      </c>
      <c r="F8" s="21" t="s">
        <v>10</v>
      </c>
      <c r="G8" s="27" t="s">
        <v>11</v>
      </c>
      <c r="H8"/>
      <c r="I8" s="20" t="s">
        <v>38</v>
      </c>
      <c r="J8" s="21" t="s">
        <v>44</v>
      </c>
      <c r="K8" s="21" t="s">
        <v>49</v>
      </c>
      <c r="L8" s="21" t="s">
        <v>50</v>
      </c>
      <c r="M8" s="21" t="s">
        <v>10</v>
      </c>
      <c r="N8" s="27" t="s">
        <v>11</v>
      </c>
    </row>
    <row r="9" spans="1:18" ht="18" customHeight="1">
      <c r="A9"/>
      <c r="B9" s="96" t="str">
        <f>TopGD_Page4!B23</f>
        <v>HQC</v>
      </c>
      <c r="C9" s="59">
        <f>TopGD_Page4!F23</f>
        <v>2206180</v>
      </c>
      <c r="D9" s="98">
        <f>IF(TYPE(VLOOKUP(B9,Chisotaichinh!$B:$IX,4,0))=16,"N/A",VLOOKUP(B9,Chisotaichinh!$B:$IX,4,0))</f>
        <v>3.08972566984669E-2</v>
      </c>
      <c r="E9" s="106">
        <f>IF(TYPE(VLOOKUP(B9,Chisotaichinh!$B:$IX,6,0))=16,"N/A",VLOOKUP(B9,Chisotaichinh!$B:$IX,6,0))</f>
        <v>446.76733242307699</v>
      </c>
      <c r="F9" s="100">
        <f>IF(TYPE(VLOOKUP(B9,Chisotaichinh!$B:$IX,7,0))=16,"N/A",IF(VLOOKUP(B9,Chisotaichinh!$B:$IX,7,0)&lt;0,0,VLOOKUP(B9,Chisotaichinh!$B:$IX,7,0)))</f>
        <v>15.2204503474318</v>
      </c>
      <c r="G9" s="101">
        <f>IF(TYPE(VLOOKUP(B9,Chisotaichinh!$B:$IX,8,0))=16,"N/A",VLOOKUP(B9,Chisotaichinh!$B:$IX,8,0))</f>
        <v>0.53883650040435804</v>
      </c>
      <c r="H9"/>
      <c r="I9" s="96" t="str">
        <f>TopGD_Page4!H23</f>
        <v>FLC</v>
      </c>
      <c r="J9" s="59">
        <f>TopGD_Page4!L23</f>
        <v>5963900</v>
      </c>
      <c r="K9" s="98">
        <f>IF(TYPE(VLOOKUP(I9,Chisotaichinh!$B:$IX,4,0))=16,"N/A",VLOOKUP(I9,Chisotaichinh!$B:$IX,4,0))</f>
        <v>3.1830212398834198E-2</v>
      </c>
      <c r="L9" s="106">
        <f>IF(TYPE(VLOOKUP(I9,Chisotaichinh!$B:$IX,6,0))=16,"N/A",VLOOKUP(I9,Chisotaichinh!$B:$IX,6,0))</f>
        <v>564.88173816021197</v>
      </c>
      <c r="M9" s="100">
        <f>IF(TYPE(VLOOKUP(I9,Chisotaichinh!$B:$IX,7,0))=16,"N/A",IF(VLOOKUP(I9,Chisotaichinh!$B:$IX,7,0)&lt;0,0,VLOOKUP(I9,Chisotaichinh!$B:$IX,7,0)))</f>
        <v>11.329805103709701</v>
      </c>
      <c r="N9" s="101">
        <f>IF(TYPE(VLOOKUP(I9,Chisotaichinh!$B:$IX,8,0))=16,"N/A",VLOOKUP(I9,Chisotaichinh!$B:$IX,8,0))</f>
        <v>0.41148719953319002</v>
      </c>
    </row>
    <row r="10" spans="1:18" ht="18" customHeight="1">
      <c r="A10"/>
      <c r="B10" s="97" t="str">
        <f>TopGD_Page4!B24</f>
        <v>VIC</v>
      </c>
      <c r="C10" s="58">
        <f>TopGD_Page4!F24</f>
        <v>2022700</v>
      </c>
      <c r="D10" s="102">
        <f>IF(TYPE(VLOOKUP(B10,Chisotaichinh!$B:$IX,4,0))=16,"N/A",VLOOKUP(B10,Chisotaichinh!$B:$IX,4,0))</f>
        <v>0.109738397447097</v>
      </c>
      <c r="E10" s="105">
        <f>IF(TYPE(VLOOKUP(B10,Chisotaichinh!$B:$IX,6,0))=16,"N/A",VLOOKUP(B10,Chisotaichinh!$B:$IX,6,0))</f>
        <v>1210.1939710998299</v>
      </c>
      <c r="F10" s="103">
        <f>IF(TYPE(VLOOKUP(B10,Chisotaichinh!$B:$IX,7,0))=16,"N/A",IF(VLOOKUP(B10,Chisotaichinh!$B:$IX,7,0)&lt;0,0,VLOOKUP(B10,Chisotaichinh!$B:$IX,7,0)))</f>
        <v>52.057770493390798</v>
      </c>
      <c r="G10" s="104">
        <f>IF(TYPE(VLOOKUP(B10,Chisotaichinh!$B:$IX,8,0))=16,"N/A",VLOOKUP(B10,Chisotaichinh!$B:$IX,8,0))</f>
        <v>5.39135364041163</v>
      </c>
      <c r="H10"/>
      <c r="I10" s="97" t="str">
        <f>TopGD_Page4!H24</f>
        <v>PVS</v>
      </c>
      <c r="J10" s="58">
        <f>TopGD_Page4!L24</f>
        <v>1680838</v>
      </c>
      <c r="K10" s="102">
        <f>IF(TYPE(VLOOKUP(I10,Chisotaichinh!$B:$IX,4,0))=16,"N/A",VLOOKUP(I10,Chisotaichinh!$B:$IX,4,0))</f>
        <v>0.18581612054287699</v>
      </c>
      <c r="L10" s="105">
        <f>IF(TYPE(VLOOKUP(I10,Chisotaichinh!$B:$IX,6,0))=16,"N/A",VLOOKUP(I10,Chisotaichinh!$B:$IX,6,0))</f>
        <v>3133.3060097016501</v>
      </c>
      <c r="M10" s="103">
        <f>IF(TYPE(VLOOKUP(I10,Chisotaichinh!$B:$IX,7,0))=16,"N/A",IF(VLOOKUP(I10,Chisotaichinh!$B:$IX,7,0)&lt;0,0,VLOOKUP(I10,Chisotaichinh!$B:$IX,7,0)))</f>
        <v>5.0745123364168299</v>
      </c>
      <c r="N10" s="104">
        <f>IF(TYPE(VLOOKUP(I10,Chisotaichinh!$B:$IX,8,0))=16,"N/A",VLOOKUP(I10,Chisotaichinh!$B:$IX,8,0))</f>
        <v>0.97338948173583995</v>
      </c>
    </row>
    <row r="11" spans="1:18" ht="18" customHeight="1">
      <c r="A11"/>
      <c r="B11" s="96" t="str">
        <f>TopGD_Page4!B25</f>
        <v>VHG</v>
      </c>
      <c r="C11" s="57">
        <f>TopGD_Page4!F25</f>
        <v>1930574</v>
      </c>
      <c r="D11" s="98">
        <f>IF(TYPE(VLOOKUP(B11,Chisotaichinh!$B:$IX,4,0))=16,"N/A",VLOOKUP(B11,Chisotaichinh!$B:$IX,4,0))</f>
        <v>-0.108910874476254</v>
      </c>
      <c r="E11" s="106">
        <f>IF(TYPE(VLOOKUP(B11,Chisotaichinh!$B:$IX,6,0))=16,"N/A",VLOOKUP(B11,Chisotaichinh!$B:$IX,6,0))</f>
        <v>-1589.92051752</v>
      </c>
      <c r="F11" s="100">
        <f>IF(TYPE(VLOOKUP(B11,Chisotaichinh!$B:$IX,7,0))=16,"N/A",IF(VLOOKUP(B11,Chisotaichinh!$B:$IX,7,0)&lt;0,0,VLOOKUP(B11,Chisotaichinh!$B:$IX,7,0)))</f>
        <v>0</v>
      </c>
      <c r="G11" s="101">
        <f>IF(TYPE(VLOOKUP(B11,Chisotaichinh!$B:$IX,8,0))=16,"N/A",VLOOKUP(B11,Chisotaichinh!$B:$IX,8,0))</f>
        <v>0.386626547935359</v>
      </c>
      <c r="H11"/>
      <c r="I11" s="96" t="str">
        <f>TopGD_Page4!H25</f>
        <v>PVX</v>
      </c>
      <c r="J11" s="57">
        <f>TopGD_Page4!L25</f>
        <v>1478900</v>
      </c>
      <c r="K11" s="98">
        <f>IF(TYPE(VLOOKUP(I11,Chisotaichinh!$B:$IX,4,0))=16,"N/A",VLOOKUP(I11,Chisotaichinh!$B:$IX,4,0))</f>
        <v>-0.34467960395952502</v>
      </c>
      <c r="L11" s="106">
        <f>IF(TYPE(VLOOKUP(I11,Chisotaichinh!$B:$IX,6,0))=16,"N/A",VLOOKUP(I11,Chisotaichinh!$B:$IX,6,0))</f>
        <v>-2815.8068103824999</v>
      </c>
      <c r="M11" s="100">
        <f>IF(TYPE(VLOOKUP(I11,Chisotaichinh!$B:$IX,7,0))=16,"N/A",IF(VLOOKUP(I11,Chisotaichinh!$B:$IX,7,0)&lt;0,0,VLOOKUP(I11,Chisotaichinh!$B:$IX,7,0)))</f>
        <v>0</v>
      </c>
      <c r="N11" s="101">
        <f>IF(TYPE(VLOOKUP(I11,Chisotaichinh!$B:$IX,8,0))=16,"N/A",VLOOKUP(I11,Chisotaichinh!$B:$IX,8,0))</f>
        <v>0.84044686940476199</v>
      </c>
    </row>
    <row r="12" spans="1:18" ht="18" customHeight="1">
      <c r="A12"/>
      <c r="B12" s="97" t="str">
        <f>TopGD_Page4!B26</f>
        <v>REE</v>
      </c>
      <c r="C12" s="58">
        <f>TopGD_Page4!F26</f>
        <v>1635640</v>
      </c>
      <c r="D12" s="102">
        <f>IF(TYPE(VLOOKUP(B12,Chisotaichinh!$B:$IX,4,0))=16,"N/A",VLOOKUP(B12,Chisotaichinh!$B:$IX,4,0))</f>
        <v>0.128732961308438</v>
      </c>
      <c r="E12" s="105">
        <f>IF(TYPE(VLOOKUP(B12,Chisotaichinh!$B:$IX,6,0))=16,"N/A",VLOOKUP(B12,Chisotaichinh!$B:$IX,6,0))</f>
        <v>2126.9494312071702</v>
      </c>
      <c r="F12" s="103">
        <f>IF(TYPE(VLOOKUP(B12,Chisotaichinh!$B:$IX,7,0))=16,"N/A",IF(VLOOKUP(B12,Chisotaichinh!$B:$IX,7,0)&lt;0,0,VLOOKUP(B12,Chisotaichinh!$B:$IX,7,0)))</f>
        <v>12.4121427677838</v>
      </c>
      <c r="G12" s="104">
        <f>IF(TYPE(VLOOKUP(B12,Chisotaichinh!$B:$IX,8,0))=16,"N/A",VLOOKUP(B12,Chisotaichinh!$B:$IX,8,0))</f>
        <v>1.6506659301226001</v>
      </c>
      <c r="H12"/>
      <c r="I12" s="97" t="str">
        <f>TopGD_Page4!H26</f>
        <v>SCR</v>
      </c>
      <c r="J12" s="58">
        <f>TopGD_Page4!L26</f>
        <v>1470200</v>
      </c>
      <c r="K12" s="102">
        <f>IF(TYPE(VLOOKUP(I12,Chisotaichinh!$B:$IX,4,0))=16,"N/A",VLOOKUP(I12,Chisotaichinh!$B:$IX,4,0))</f>
        <v>-2.6929080525686299E-3</v>
      </c>
      <c r="L12" s="105">
        <f>IF(TYPE(VLOOKUP(I12,Chisotaichinh!$B:$IX,6,0))=16,"N/A",VLOOKUP(I12,Chisotaichinh!$B:$IX,6,0))</f>
        <v>-40.509783638694998</v>
      </c>
      <c r="M12" s="103">
        <f>IF(TYPE(VLOOKUP(I12,Chisotaichinh!$B:$IX,7,0))=16,"N/A",IF(VLOOKUP(I12,Chisotaichinh!$B:$IX,7,0)&lt;0,0,VLOOKUP(I12,Chisotaichinh!$B:$IX,7,0)))</f>
        <v>0</v>
      </c>
      <c r="N12" s="104">
        <f>IF(TYPE(VLOOKUP(I12,Chisotaichinh!$B:$IX,8,0))=16,"N/A",VLOOKUP(I12,Chisotaichinh!$B:$IX,8,0))</f>
        <v>0.42441727082029501</v>
      </c>
    </row>
    <row r="13" spans="1:18" ht="18" customHeight="1">
      <c r="A13"/>
      <c r="B13" s="142" t="str">
        <f>TopGD_Page4!B27</f>
        <v>HAG</v>
      </c>
      <c r="C13" s="143">
        <f>TopGD_Page4!F27</f>
        <v>1598770</v>
      </c>
      <c r="D13" s="144">
        <f>IF(TYPE(VLOOKUP(B13,Chisotaichinh!$B:$IX,4,0))=16,"N/A",VLOOKUP(B13,Chisotaichinh!$B:$IX,4,0))</f>
        <v>3.5797512098846698E-2</v>
      </c>
      <c r="E13" s="148">
        <f>IF(TYPE(VLOOKUP(B13,Chisotaichinh!$B:$IX,6,0))=16,"N/A",VLOOKUP(B13,Chisotaichinh!$B:$IX,6,0))</f>
        <v>614.81484575289403</v>
      </c>
      <c r="F13" s="145">
        <f>IF(TYPE(VLOOKUP(B13,Chisotaichinh!$B:$IX,7,0))=16,"N/A",IF(VLOOKUP(B13,Chisotaichinh!$B:$IX,7,0)&lt;0,0,VLOOKUP(B13,Chisotaichinh!$B:$IX,7,0)))</f>
        <v>33.831323598779697</v>
      </c>
      <c r="G13" s="146">
        <f>IF(TYPE(VLOOKUP(B13,Chisotaichinh!$B:$IX,8,0))=16,"N/A",VLOOKUP(B13,Chisotaichinh!$B:$IX,8,0))</f>
        <v>1.1219564799867201</v>
      </c>
      <c r="H13"/>
      <c r="I13" s="142" t="str">
        <f>TopGD_Page4!H27</f>
        <v>SHS</v>
      </c>
      <c r="J13" s="143">
        <f>TopGD_Page4!L27</f>
        <v>796400</v>
      </c>
      <c r="K13" s="144">
        <f>IF(TYPE(VLOOKUP(I13,Chisotaichinh!$B:$IX,4,0))=16,"N/A",VLOOKUP(I13,Chisotaichinh!$B:$IX,4,0))</f>
        <v>-1.3219098264999299E-3</v>
      </c>
      <c r="L13" s="148">
        <f>IF(TYPE(VLOOKUP(I13,Chisotaichinh!$B:$IX,6,0))=16,"N/A",VLOOKUP(I13,Chisotaichinh!$B:$IX,6,0))</f>
        <v>-10.0835934398317</v>
      </c>
      <c r="M13" s="145">
        <f>IF(TYPE(VLOOKUP(I13,Chisotaichinh!$B:$IX,7,0))=16,"N/A",IF(VLOOKUP(I13,Chisotaichinh!$B:$IX,7,0)&lt;0,0,VLOOKUP(I13,Chisotaichinh!$B:$IX,7,0)))</f>
        <v>0</v>
      </c>
      <c r="N13" s="146">
        <f>IF(TYPE(VLOOKUP(I13,Chisotaichinh!$B:$IX,8,0))=16,"N/A",VLOOKUP(I13,Chisotaichinh!$B:$IX,8,0))</f>
        <v>0.81759469152145903</v>
      </c>
    </row>
    <row r="14" spans="1:18" ht="10.5" customHeight="1">
      <c r="A14" s="128"/>
      <c r="B14" s="147"/>
      <c r="C14" s="57"/>
      <c r="D14" s="98"/>
      <c r="E14" s="106"/>
      <c r="F14" s="100"/>
      <c r="G14" s="100"/>
      <c r="H14" s="15"/>
      <c r="I14" s="147"/>
      <c r="J14" s="57"/>
      <c r="K14" s="98"/>
      <c r="L14" s="106"/>
      <c r="M14" s="100"/>
      <c r="N14" s="100"/>
    </row>
    <row r="15" spans="1:18" ht="10.5" customHeight="1">
      <c r="A15" s="128"/>
      <c r="B15" s="147"/>
      <c r="C15" s="57"/>
      <c r="D15" s="98"/>
      <c r="E15" s="99"/>
      <c r="F15" s="100"/>
      <c r="G15" s="100"/>
      <c r="H15" s="128"/>
      <c r="I15" s="147"/>
      <c r="J15" s="204"/>
      <c r="K15" s="98"/>
      <c r="L15" s="99"/>
      <c r="M15" s="100"/>
      <c r="N15" s="100"/>
    </row>
    <row r="16" spans="1:18" s="191" customFormat="1" ht="15.95" customHeight="1">
      <c r="A16" s="151"/>
      <c r="B16" s="150" t="s">
        <v>930</v>
      </c>
      <c r="C16" s="151"/>
      <c r="D16" s="151"/>
      <c r="E16" s="151"/>
      <c r="F16" s="151"/>
      <c r="G16" s="151"/>
      <c r="H16" s="151"/>
      <c r="I16" s="150" t="s">
        <v>931</v>
      </c>
      <c r="J16" s="151"/>
      <c r="K16" s="151"/>
      <c r="L16" s="151"/>
      <c r="M16" s="151"/>
      <c r="N16" s="151"/>
    </row>
    <row r="17" spans="1:14" ht="18" customHeight="1">
      <c r="A17" s="128"/>
      <c r="B17" s="20" t="s">
        <v>38</v>
      </c>
      <c r="C17" s="95" t="s">
        <v>53</v>
      </c>
      <c r="D17" s="21" t="s">
        <v>49</v>
      </c>
      <c r="E17" s="21" t="s">
        <v>50</v>
      </c>
      <c r="F17" s="21" t="s">
        <v>10</v>
      </c>
      <c r="G17" s="27" t="s">
        <v>11</v>
      </c>
      <c r="H17" s="128"/>
      <c r="I17" s="20" t="s">
        <v>38</v>
      </c>
      <c r="J17" s="95" t="s">
        <v>53</v>
      </c>
      <c r="K17" s="21" t="s">
        <v>49</v>
      </c>
      <c r="L17" s="21" t="s">
        <v>50</v>
      </c>
      <c r="M17" s="21" t="s">
        <v>10</v>
      </c>
      <c r="N17" s="27" t="s">
        <v>11</v>
      </c>
    </row>
    <row r="18" spans="1:14" ht="18" customHeight="1">
      <c r="A18"/>
      <c r="B18" s="157" t="str">
        <f>TopGD_Page4!B33</f>
        <v>SVI</v>
      </c>
      <c r="C18" s="156">
        <f>TopGD_Page4!F33</f>
        <v>6.9705093833780207E-2</v>
      </c>
      <c r="D18" s="98">
        <f>IF(TYPE(VLOOKUP(B18,Chisotaichinh!$B:$IX,4,0))=16,"N/A",VLOOKUP(B18,Chisotaichinh!$B:$IX,4,0))</f>
        <v>0.30930149261908402</v>
      </c>
      <c r="E18" s="106">
        <f>IF(TYPE(VLOOKUP(B18,Chisotaichinh!$B:$IX,6,0))=16,"N/A",VLOOKUP(B18,Chisotaichinh!$B:$IX,6,0))</f>
        <v>6855.9908455494196</v>
      </c>
      <c r="F18" s="100">
        <f>IF(TYPE(VLOOKUP(B18,Chisotaichinh!$B:$IX,7,0))=16,"N/A",IF(VLOOKUP(B18,Chisotaichinh!$B:$IX,7,0)&lt;0,0,VLOOKUP(B18,Chisotaichinh!$B:$IX,7,0)))</f>
        <v>5.8197277240971204</v>
      </c>
      <c r="G18" s="101">
        <f>IF(TYPE(VLOOKUP(B18,Chisotaichinh!$B:$IX,8,0))=16,"N/A",VLOOKUP(B18,Chisotaichinh!$B:$IX,8,0))</f>
        <v>1.71419070110104</v>
      </c>
      <c r="H18"/>
      <c r="I18" s="157" t="str">
        <f>TopGD_Page4!H33</f>
        <v>HDA</v>
      </c>
      <c r="J18" s="156">
        <f>TopGD_Page4!L33</f>
        <v>0.10000000000000009</v>
      </c>
      <c r="K18" s="98">
        <f>IF(TYPE(VLOOKUP(I18,Chisotaichinh!$B:$IX,4,0))=16,"N/A",VLOOKUP(I18,Chisotaichinh!$B:$IX,4,0))</f>
        <v>0.22195676011822699</v>
      </c>
      <c r="L18" s="106">
        <f>IF(TYPE(VLOOKUP(I18,Chisotaichinh!$B:$IX,6,0))=16,"N/A",VLOOKUP(I18,Chisotaichinh!$B:$IX,6,0))</f>
        <v>2866.3635481818201</v>
      </c>
      <c r="M18" s="100">
        <f>IF(TYPE(VLOOKUP(I18,Chisotaichinh!$B:$IX,7,0))=16,"N/A",IF(VLOOKUP(I18,Chisotaichinh!$B:$IX,7,0)&lt;0,0,VLOOKUP(I18,Chisotaichinh!$B:$IX,7,0)))</f>
        <v>2.68633056155219</v>
      </c>
      <c r="N18" s="101">
        <f>IF(TYPE(VLOOKUP(I18,Chisotaichinh!$B:$IX,8,0))=16,"N/A",VLOOKUP(I18,Chisotaichinh!$B:$IX,8,0))</f>
        <v>0.58549755235245404</v>
      </c>
    </row>
    <row r="19" spans="1:14" ht="18" customHeight="1">
      <c r="A19"/>
      <c r="B19" s="97" t="str">
        <f>TopGD_Page4!B34</f>
        <v>C47</v>
      </c>
      <c r="C19" s="155">
        <f>TopGD_Page4!F34</f>
        <v>6.8965517241379448E-2</v>
      </c>
      <c r="D19" s="102">
        <f>IF(TYPE(VLOOKUP(B19,Chisotaichinh!$B:$IX,4,0))=16,"N/A",VLOOKUP(B19,Chisotaichinh!$B:$IX,4,0))</f>
        <v>0.14106083010034701</v>
      </c>
      <c r="E19" s="105">
        <f>IF(TYPE(VLOOKUP(B19,Chisotaichinh!$B:$IX,6,0))=16,"N/A",VLOOKUP(B19,Chisotaichinh!$B:$IX,6,0))</f>
        <v>2647.9212671250002</v>
      </c>
      <c r="F19" s="103">
        <f>IF(TYPE(VLOOKUP(B19,Chisotaichinh!$B:$IX,7,0))=16,"N/A",IF(VLOOKUP(B19,Chisotaichinh!$B:$IX,7,0)&lt;0,0,VLOOKUP(B19,Chisotaichinh!$B:$IX,7,0)))</f>
        <v>7.0243780398331399</v>
      </c>
      <c r="G19" s="104">
        <f>IF(TYPE(VLOOKUP(B19,Chisotaichinh!$B:$IX,8,0))=16,"N/A",VLOOKUP(B19,Chisotaichinh!$B:$IX,8,0))</f>
        <v>1.0225489174365801</v>
      </c>
      <c r="H19"/>
      <c r="I19" s="97" t="str">
        <f>TopGD_Page4!H34</f>
        <v>C92</v>
      </c>
      <c r="J19" s="155">
        <f>TopGD_Page4!L34</f>
        <v>9.8901098901098994E-2</v>
      </c>
      <c r="K19" s="102">
        <f>IF(TYPE(VLOOKUP(I19,Chisotaichinh!$B:$IX,4,0))=16,"N/A",VLOOKUP(I19,Chisotaichinh!$B:$IX,4,0))</f>
        <v>0.146521094717705</v>
      </c>
      <c r="L19" s="105">
        <f>IF(TYPE(VLOOKUP(I19,Chisotaichinh!$B:$IX,6,0))=16,"N/A",VLOOKUP(I19,Chisotaichinh!$B:$IX,6,0))</f>
        <v>1737.19793333333</v>
      </c>
      <c r="M19" s="103">
        <f>IF(TYPE(VLOOKUP(I19,Chisotaichinh!$B:$IX,7,0))=16,"N/A",IF(VLOOKUP(I19,Chisotaichinh!$B:$IX,7,0)&lt;0,0,VLOOKUP(I19,Chisotaichinh!$B:$IX,7,0)))</f>
        <v>5.7563964405668004</v>
      </c>
      <c r="N19" s="104">
        <f>IF(TYPE(VLOOKUP(I19,Chisotaichinh!$B:$IX,8,0))=16,"N/A",VLOOKUP(I19,Chisotaichinh!$B:$IX,8,0))</f>
        <v>0.69423737324266299</v>
      </c>
    </row>
    <row r="20" spans="1:14" ht="18" customHeight="1">
      <c r="A20"/>
      <c r="B20" s="157" t="str">
        <f>TopGD_Page4!B35</f>
        <v>COM</v>
      </c>
      <c r="C20" s="156">
        <f>TopGD_Page4!F35</f>
        <v>6.639004149377592E-2</v>
      </c>
      <c r="D20" s="98">
        <f>IF(TYPE(VLOOKUP(B20,Chisotaichinh!$B:$IX,4,0))=16,"N/A",VLOOKUP(B20,Chisotaichinh!$B:$IX,4,0))</f>
        <v>6.6002206129369301E-2</v>
      </c>
      <c r="E20" s="106">
        <f>IF(TYPE(VLOOKUP(B20,Chisotaichinh!$B:$IX,6,0))=16,"N/A",VLOOKUP(B20,Chisotaichinh!$B:$IX,6,0))</f>
        <v>1715.35923776657</v>
      </c>
      <c r="F20" s="100">
        <f>IF(TYPE(VLOOKUP(B20,Chisotaichinh!$B:$IX,7,0))=16,"N/A",IF(VLOOKUP(B20,Chisotaichinh!$B:$IX,7,0)&lt;0,0,VLOOKUP(B20,Chisotaichinh!$B:$IX,7,0)))</f>
        <v>14.982284430089299</v>
      </c>
      <c r="G20" s="101">
        <f>IF(TYPE(VLOOKUP(B20,Chisotaichinh!$B:$IX,8,0))=16,"N/A",VLOOKUP(B20,Chisotaichinh!$B:$IX,8,0))</f>
        <v>1.01911892623773</v>
      </c>
      <c r="H20"/>
      <c r="I20" s="157" t="str">
        <f>TopGD_Page4!H35</f>
        <v>PHC</v>
      </c>
      <c r="J20" s="156">
        <f>TopGD_Page4!L35</f>
        <v>9.6774193548387011E-2</v>
      </c>
      <c r="K20" s="98">
        <f>IF(TYPE(VLOOKUP(I20,Chisotaichinh!$B:$IX,4,0))=16,"N/A",VLOOKUP(I20,Chisotaichinh!$B:$IX,4,0))</f>
        <v>1.6381686791414701E-2</v>
      </c>
      <c r="L20" s="106">
        <f>IF(TYPE(VLOOKUP(I20,Chisotaichinh!$B:$IX,6,0))=16,"N/A",VLOOKUP(I20,Chisotaichinh!$B:$IX,6,0))</f>
        <v>238.30198989401001</v>
      </c>
      <c r="M20" s="100">
        <f>IF(TYPE(VLOOKUP(I20,Chisotaichinh!$B:$IX,7,0))=16,"N/A",IF(VLOOKUP(I20,Chisotaichinh!$B:$IX,7,0)&lt;0,0,VLOOKUP(I20,Chisotaichinh!$B:$IX,7,0)))</f>
        <v>14.267610612535099</v>
      </c>
      <c r="N20" s="101">
        <f>IF(TYPE(VLOOKUP(I20,Chisotaichinh!$B:$IX,8,0))=16,"N/A",VLOOKUP(I20,Chisotaichinh!$B:$IX,8,0))</f>
        <v>0.238283317536162</v>
      </c>
    </row>
    <row r="21" spans="1:14" ht="18" customHeight="1">
      <c r="A21"/>
      <c r="B21" s="97" t="str">
        <f>TopGD_Page4!B36</f>
        <v>SVT</v>
      </c>
      <c r="C21" s="155">
        <f>TopGD_Page4!F36</f>
        <v>5.9701492537313383E-2</v>
      </c>
      <c r="D21" s="102">
        <f>IF(TYPE(VLOOKUP(B21,Chisotaichinh!$B:$IX,4,0))=16,"N/A",VLOOKUP(B21,Chisotaichinh!$B:$IX,4,0))</f>
        <v>1.1168015065764799E-3</v>
      </c>
      <c r="E21" s="105">
        <f>IF(TYPE(VLOOKUP(B21,Chisotaichinh!$B:$IX,6,0))=16,"N/A",VLOOKUP(B21,Chisotaichinh!$B:$IX,6,0))</f>
        <v>12.3209373517173</v>
      </c>
      <c r="F21" s="103">
        <f>IF(TYPE(VLOOKUP(B21,Chisotaichinh!$B:$IX,7,0))=16,"N/A",IF(VLOOKUP(B21,Chisotaichinh!$B:$IX,7,0)&lt;0,0,VLOOKUP(B21,Chisotaichinh!$B:$IX,7,0)))</f>
        <v>576.25485767203998</v>
      </c>
      <c r="G21" s="104">
        <f>IF(TYPE(VLOOKUP(B21,Chisotaichinh!$B:$IX,8,0))=16,"N/A",VLOOKUP(B21,Chisotaichinh!$B:$IX,8,0))</f>
        <v>0.61502907981407495</v>
      </c>
      <c r="H21"/>
      <c r="I21" s="97" t="str">
        <f>TopGD_Page4!H36</f>
        <v>STL</v>
      </c>
      <c r="J21" s="155">
        <f>TopGD_Page4!L36</f>
        <v>9.6774193548387011E-2</v>
      </c>
      <c r="K21" s="102">
        <f>IF(TYPE(VLOOKUP(I21,Chisotaichinh!$B:$IX,4,0))=16,"N/A",VLOOKUP(I21,Chisotaichinh!$B:$IX,4,0))</f>
        <v>-2.7493354171485702</v>
      </c>
      <c r="L21" s="105">
        <f>IF(TYPE(VLOOKUP(I21,Chisotaichinh!$B:$IX,6,0))=16,"N/A",VLOOKUP(I21,Chisotaichinh!$B:$IX,6,0))</f>
        <v>-12521.169851266701</v>
      </c>
      <c r="M21" s="103">
        <f>IF(TYPE(VLOOKUP(I21,Chisotaichinh!$B:$IX,7,0))=16,"N/A",IF(VLOOKUP(I21,Chisotaichinh!$B:$IX,7,0)&lt;0,0,VLOOKUP(I21,Chisotaichinh!$B:$IX,7,0)))</f>
        <v>0</v>
      </c>
      <c r="N21" s="104">
        <f>IF(TYPE(VLOOKUP(I21,Chisotaichinh!$B:$IX,8,0))=16,"N/A",VLOOKUP(I21,Chisotaichinh!$B:$IX,8,0))</f>
        <v>-5.9337239371552801</v>
      </c>
    </row>
    <row r="22" spans="1:14" ht="18" customHeight="1">
      <c r="A22"/>
      <c r="B22" s="158" t="str">
        <f>TopGD_Page4!B37</f>
        <v>PTB</v>
      </c>
      <c r="C22" s="159">
        <f>TopGD_Page4!F37</f>
        <v>5.9259259259259345E-2</v>
      </c>
      <c r="D22" s="144">
        <f>IF(TYPE(VLOOKUP(B22,Chisotaichinh!$B:$IX,4,0))=16,"N/A",VLOOKUP(B22,Chisotaichinh!$B:$IX,4,0))</f>
        <v>0.40913734657560002</v>
      </c>
      <c r="E22" s="148">
        <f>IF(TYPE(VLOOKUP(B22,Chisotaichinh!$B:$IX,6,0))=16,"N/A",VLOOKUP(B22,Chisotaichinh!$B:$IX,6,0))</f>
        <v>6776.7629016804603</v>
      </c>
      <c r="F22" s="260">
        <f>IF(TYPE(VLOOKUP(B22,Chisotaichinh!$B:$IX,7,0))=16,"N/A",IF(VLOOKUP(B22,Chisotaichinh!$B:$IX,7,0)&lt;0,0,VLOOKUP(B22,Chisotaichinh!$B:$IX,7,0)))</f>
        <v>4.2203040618269201</v>
      </c>
      <c r="G22" s="146">
        <f>IF(TYPE(VLOOKUP(B22,Chisotaichinh!$B:$IX,8,0))=16,"N/A",VLOOKUP(B22,Chisotaichinh!$B:$IX,8,0))</f>
        <v>1.5054277001549901</v>
      </c>
      <c r="H22"/>
      <c r="I22" s="158" t="str">
        <f>TopGD_Page4!H37</f>
        <v>VTS</v>
      </c>
      <c r="J22" s="159">
        <f>TopGD_Page4!L37</f>
        <v>9.6774193548387011E-2</v>
      </c>
      <c r="K22" s="144">
        <f>IF(TYPE(VLOOKUP(I22,Chisotaichinh!$B:$IX,4,0))=16,"N/A",VLOOKUP(I22,Chisotaichinh!$B:$IX,4,0))</f>
        <v>-3.38965265042443E-3</v>
      </c>
      <c r="L22" s="148">
        <f>IF(TYPE(VLOOKUP(I22,Chisotaichinh!$B:$IX,6,0))=16,"N/A",VLOOKUP(I22,Chisotaichinh!$B:$IX,6,0))</f>
        <v>-84.419277190347799</v>
      </c>
      <c r="M22" s="260">
        <f>IF(TYPE(VLOOKUP(I22,Chisotaichinh!$B:$IX,7,0))=16,"N/A",IF(VLOOKUP(I22,Chisotaichinh!$B:$IX,7,0)&lt;0,0,VLOOKUP(I22,Chisotaichinh!$B:$IX,7,0)))</f>
        <v>0</v>
      </c>
      <c r="N22" s="146">
        <f>IF(TYPE(VLOOKUP(I22,Chisotaichinh!$B:$IX,8,0))=16,"N/A",VLOOKUP(I22,Chisotaichinh!$B:$IX,8,0))</f>
        <v>0.41266659843732301</v>
      </c>
    </row>
    <row r="23" spans="1:14" ht="10.5" customHeight="1">
      <c r="A23" s="128"/>
      <c r="B23" s="203"/>
      <c r="C23" s="156"/>
      <c r="D23" s="98"/>
      <c r="E23" s="106"/>
      <c r="F23" s="100"/>
      <c r="G23" s="100"/>
      <c r="H23" s="128"/>
      <c r="I23" s="203"/>
      <c r="J23" s="156"/>
      <c r="K23" s="98"/>
      <c r="L23" s="106"/>
      <c r="M23" s="100"/>
      <c r="N23" s="100"/>
    </row>
    <row r="24" spans="1:14" ht="10.5" customHeight="1">
      <c r="A24"/>
      <c r="B24"/>
      <c r="C24"/>
      <c r="D24"/>
      <c r="E24"/>
      <c r="F24"/>
      <c r="G24"/>
      <c r="H24"/>
      <c r="I24"/>
      <c r="J24"/>
      <c r="K24"/>
      <c r="L24"/>
      <c r="M24"/>
      <c r="N24"/>
    </row>
    <row r="25" spans="1:14" s="191" customFormat="1" ht="15.95" customHeight="1">
      <c r="A25" s="151"/>
      <c r="B25" s="150" t="s">
        <v>936</v>
      </c>
      <c r="C25" s="151"/>
      <c r="D25" s="151"/>
      <c r="E25" s="151"/>
      <c r="F25" s="151"/>
      <c r="G25" s="151"/>
      <c r="H25" s="151"/>
      <c r="I25" s="150" t="s">
        <v>935</v>
      </c>
      <c r="J25" s="151"/>
      <c r="K25" s="151"/>
      <c r="L25" s="151"/>
      <c r="M25" s="151"/>
      <c r="N25" s="151"/>
    </row>
    <row r="26" spans="1:14" ht="18" customHeight="1">
      <c r="A26"/>
      <c r="B26" s="20" t="s">
        <v>38</v>
      </c>
      <c r="C26" s="22" t="s">
        <v>150</v>
      </c>
      <c r="D26" s="21" t="s">
        <v>49</v>
      </c>
      <c r="E26" s="21" t="s">
        <v>50</v>
      </c>
      <c r="F26" s="21" t="s">
        <v>10</v>
      </c>
      <c r="G26" s="27" t="s">
        <v>11</v>
      </c>
      <c r="H26"/>
      <c r="I26" s="20" t="s">
        <v>38</v>
      </c>
      <c r="J26" s="22" t="s">
        <v>150</v>
      </c>
      <c r="K26" s="21" t="s">
        <v>49</v>
      </c>
      <c r="L26" s="21" t="s">
        <v>50</v>
      </c>
      <c r="M26" s="21" t="s">
        <v>10</v>
      </c>
      <c r="N26" s="27" t="s">
        <v>11</v>
      </c>
    </row>
    <row r="27" spans="1:14" ht="18" customHeight="1">
      <c r="A27"/>
      <c r="B27" s="96" t="str">
        <f>TopGD_Page4!C13</f>
        <v>FPT</v>
      </c>
      <c r="C27" s="59">
        <f>TopGD_Page4!D13</f>
        <v>662940</v>
      </c>
      <c r="D27" s="98">
        <f>IF(TYPE(VLOOKUP(B27,Chisotaichinh!$B:$IX,4,0))=16,"N/A",VLOOKUP(B27,Chisotaichinh!$B:$IX,4,0))</f>
        <v>0.24975806935974901</v>
      </c>
      <c r="E27" s="106">
        <f>IF(TYPE(VLOOKUP(B27,Chisotaichinh!$B:$IX,6,0))=16,"N/A",VLOOKUP(B27,Chisotaichinh!$B:$IX,6,0))</f>
        <v>5711.9518164123701</v>
      </c>
      <c r="F27" s="100">
        <f>IF(TYPE(VLOOKUP(B27,Chisotaichinh!$B:$IX,7,0))=16,"N/A",IF(VLOOKUP(B27,Chisotaichinh!$B:$IX,7,0)&lt;0,0,VLOOKUP(B27,Chisotaichinh!$B:$IX,7,0)))</f>
        <v>7.5981033095022097</v>
      </c>
      <c r="G27" s="101">
        <f>IF(TYPE(VLOOKUP(B27,Chisotaichinh!$B:$IX,8,0))=16,"N/A",VLOOKUP(B27,Chisotaichinh!$B:$IX,8,0))</f>
        <v>1.8203912206883901</v>
      </c>
      <c r="H27"/>
      <c r="I27" s="96" t="str">
        <f>TopGD_Page4!I13</f>
        <v>PVS</v>
      </c>
      <c r="J27" s="59">
        <f>TopGD_Page4!J13</f>
        <v>107500</v>
      </c>
      <c r="K27" s="98">
        <f>IF(TYPE(VLOOKUP(I27,Chisotaichinh!$B:$IX,4,0))=16,"N/A",VLOOKUP(I27,Chisotaichinh!$B:$IX,4,0))</f>
        <v>0.18581612054287699</v>
      </c>
      <c r="L27" s="106">
        <f>IF(TYPE(VLOOKUP(I27,Chisotaichinh!$B:$IX,6,0))=16,"N/A",VLOOKUP(I27,Chisotaichinh!$B:$IX,6,0))</f>
        <v>3133.3060097016501</v>
      </c>
      <c r="M27" s="100">
        <f>IF(TYPE(VLOOKUP(I27,Chisotaichinh!$B:$IX,7,0))=16,"N/A",IF(VLOOKUP(I27,Chisotaichinh!$B:$IX,7,0)&lt;0,0,VLOOKUP(I27,Chisotaichinh!$B:$IX,7,0)))</f>
        <v>5.0745123364168299</v>
      </c>
      <c r="N27" s="101">
        <f>IF(TYPE(VLOOKUP(I27,Chisotaichinh!$B:$IX,8,0))=16,"N/A",VLOOKUP(I27,Chisotaichinh!$B:$IX,8,0))</f>
        <v>0.97338948173583995</v>
      </c>
    </row>
    <row r="28" spans="1:14" ht="18" customHeight="1">
      <c r="A28"/>
      <c r="B28" s="97" t="str">
        <f>TopGD_Page4!C14</f>
        <v>PET</v>
      </c>
      <c r="C28" s="58">
        <f>TopGD_Page4!D14</f>
        <v>151400</v>
      </c>
      <c r="D28" s="102">
        <f>IF(TYPE(VLOOKUP(B28,Chisotaichinh!$B:$IX,4,0))=16,"N/A",VLOOKUP(B28,Chisotaichinh!$B:$IX,4,0))</f>
        <v>0.154168152860089</v>
      </c>
      <c r="E28" s="105">
        <f>IF(TYPE(VLOOKUP(B28,Chisotaichinh!$B:$IX,6,0))=16,"N/A",VLOOKUP(B28,Chisotaichinh!$B:$IX,6,0))</f>
        <v>2700.5624215433199</v>
      </c>
      <c r="F28" s="103">
        <f>IF(TYPE(VLOOKUP(B28,Chisotaichinh!$B:$IX,7,0))=16,"N/A",IF(VLOOKUP(B28,Chisotaichinh!$B:$IX,7,0)&lt;0,0,VLOOKUP(B28,Chisotaichinh!$B:$IX,7,0)))</f>
        <v>8.1834805312036707</v>
      </c>
      <c r="G28" s="104">
        <f>IF(TYPE(VLOOKUP(B28,Chisotaichinh!$B:$IX,8,0))=16,"N/A",VLOOKUP(B28,Chisotaichinh!$B:$IX,8,0))</f>
        <v>1.2542830228447099</v>
      </c>
      <c r="H28"/>
      <c r="I28" s="97" t="str">
        <f>TopGD_Page4!I14</f>
        <v>PVC</v>
      </c>
      <c r="J28" s="58">
        <f>TopGD_Page4!J14</f>
        <v>34700</v>
      </c>
      <c r="K28" s="102">
        <f>IF(TYPE(VLOOKUP(I28,Chisotaichinh!$B:$IX,4,0))=16,"N/A",VLOOKUP(I28,Chisotaichinh!$B:$IX,4,0))</f>
        <v>0.14625785230202701</v>
      </c>
      <c r="L28" s="105">
        <f>IF(TYPE(VLOOKUP(I28,Chisotaichinh!$B:$IX,6,0))=16,"N/A",VLOOKUP(I28,Chisotaichinh!$B:$IX,6,0))</f>
        <v>2600.7457861053999</v>
      </c>
      <c r="M28" s="103">
        <f>IF(TYPE(VLOOKUP(I28,Chisotaichinh!$B:$IX,7,0))=16,"N/A",IF(VLOOKUP(I28,Chisotaichinh!$B:$IX,7,0)&lt;0,0,VLOOKUP(I28,Chisotaichinh!$B:$IX,7,0)))</f>
        <v>6.2674330136699599</v>
      </c>
      <c r="N28" s="104">
        <f>IF(TYPE(VLOOKUP(I28,Chisotaichinh!$B:$IX,8,0))=16,"N/A",VLOOKUP(I28,Chisotaichinh!$B:$IX,8,0))</f>
        <v>0.95742914083887498</v>
      </c>
    </row>
    <row r="29" spans="1:14" ht="18" customHeight="1">
      <c r="A29"/>
      <c r="B29" s="96" t="str">
        <f>TopGD_Page4!C15</f>
        <v>MBB</v>
      </c>
      <c r="C29" s="57">
        <f>TopGD_Page4!D15</f>
        <v>47660</v>
      </c>
      <c r="D29" s="98">
        <f>IF(TYPE(VLOOKUP(B29,Chisotaichinh!$B:$IX,4,0))=16,"N/A",VLOOKUP(B29,Chisotaichinh!$B:$IX,4,0))</f>
        <v>0.16801873885303101</v>
      </c>
      <c r="E29" s="106">
        <f>IF(TYPE(VLOOKUP(B29,Chisotaichinh!$B:$IX,6,0))=16,"N/A",VLOOKUP(B29,Chisotaichinh!$B:$IX,6,0))</f>
        <v>2231.0678719595198</v>
      </c>
      <c r="F29" s="100">
        <f>IF(TYPE(VLOOKUP(B29,Chisotaichinh!$B:$IX,7,0))=16,"N/A",IF(VLOOKUP(B29,Chisotaichinh!$B:$IX,7,0)&lt;0,0,VLOOKUP(B29,Chisotaichinh!$B:$IX,7,0)))</f>
        <v>5.8716277369430401</v>
      </c>
      <c r="G29" s="101">
        <f>IF(TYPE(VLOOKUP(B29,Chisotaichinh!$B:$IX,8,0))=16,"N/A",VLOOKUP(B29,Chisotaichinh!$B:$IX,8,0))</f>
        <v>0.987024598581562</v>
      </c>
      <c r="H29"/>
      <c r="I29" s="96" t="str">
        <f>TopGD_Page4!I15</f>
        <v>PGS</v>
      </c>
      <c r="J29" s="57">
        <f>TopGD_Page4!J15</f>
        <v>33100</v>
      </c>
      <c r="K29" s="98">
        <f>IF(TYPE(VLOOKUP(I29,Chisotaichinh!$B:$IX,4,0))=16,"N/A",VLOOKUP(I29,Chisotaichinh!$B:$IX,4,0))</f>
        <v>0.21580886153846199</v>
      </c>
      <c r="L29" s="106">
        <f>IF(TYPE(VLOOKUP(I29,Chisotaichinh!$B:$IX,6,0))=16,"N/A",VLOOKUP(I29,Chisotaichinh!$B:$IX,6,0))</f>
        <v>4444.6543383684202</v>
      </c>
      <c r="M29" s="100">
        <f>IF(TYPE(VLOOKUP(I29,Chisotaichinh!$B:$IX,7,0))=16,"N/A",IF(VLOOKUP(I29,Chisotaichinh!$B:$IX,7,0)&lt;0,0,VLOOKUP(I29,Chisotaichinh!$B:$IX,7,0)))</f>
        <v>4.1848023679672304</v>
      </c>
      <c r="N29" s="101">
        <f>IF(TYPE(VLOOKUP(I29,Chisotaichinh!$B:$IX,8,0))=16,"N/A",VLOOKUP(I29,Chisotaichinh!$B:$IX,8,0))</f>
        <v>0.83071064601359801</v>
      </c>
    </row>
    <row r="30" spans="1:14" ht="18" customHeight="1">
      <c r="A30"/>
      <c r="B30" s="97" t="str">
        <f>TopGD_Page4!C16</f>
        <v>VIP</v>
      </c>
      <c r="C30" s="58">
        <f>TopGD_Page4!D16</f>
        <v>26340</v>
      </c>
      <c r="D30" s="102">
        <f>IF(TYPE(VLOOKUP(B30,Chisotaichinh!$B:$IX,4,0))=16,"N/A",VLOOKUP(B30,Chisotaichinh!$B:$IX,4,0))</f>
        <v>0.178830123220522</v>
      </c>
      <c r="E30" s="105">
        <f>IF(TYPE(VLOOKUP(B30,Chisotaichinh!$B:$IX,6,0))=16,"N/A",VLOOKUP(B30,Chisotaichinh!$B:$IX,6,0))</f>
        <v>2694.1857120618301</v>
      </c>
      <c r="F30" s="103">
        <f>IF(TYPE(VLOOKUP(B30,Chisotaichinh!$B:$IX,7,0))=16,"N/A",IF(VLOOKUP(B30,Chisotaichinh!$B:$IX,7,0)&lt;0,0,VLOOKUP(B30,Chisotaichinh!$B:$IX,7,0)))</f>
        <v>2.82088943088627</v>
      </c>
      <c r="G30" s="104">
        <f>IF(TYPE(VLOOKUP(B30,Chisotaichinh!$B:$IX,8,0))=16,"N/A",VLOOKUP(B30,Chisotaichinh!$B:$IX,8,0))</f>
        <v>0.46113158178483898</v>
      </c>
      <c r="H30"/>
      <c r="I30" s="97" t="str">
        <f>TopGD_Page4!I16</f>
        <v>BVS</v>
      </c>
      <c r="J30" s="58">
        <f>TopGD_Page4!J16</f>
        <v>30000</v>
      </c>
      <c r="K30" s="102">
        <f>IF(TYPE(VLOOKUP(I30,Chisotaichinh!$B:$IX,4,0))=16,"N/A",VLOOKUP(I30,Chisotaichinh!$B:$IX,4,0))</f>
        <v>9.0084970048123394E-2</v>
      </c>
      <c r="L30" s="105">
        <f>IF(TYPE(VLOOKUP(I30,Chisotaichinh!$B:$IX,6,0))=16,"N/A",VLOOKUP(I30,Chisotaichinh!$B:$IX,6,0))</f>
        <v>1410.9288651468901</v>
      </c>
      <c r="M30" s="103">
        <f>IF(TYPE(VLOOKUP(I30,Chisotaichinh!$B:$IX,7,0))=16,"N/A",IF(VLOOKUP(I30,Chisotaichinh!$B:$IX,7,0)&lt;0,0,VLOOKUP(I30,Chisotaichinh!$B:$IX,7,0)))</f>
        <v>7.8671577810865703</v>
      </c>
      <c r="N30" s="104">
        <f>IF(TYPE(VLOOKUP(I30,Chisotaichinh!$B:$IX,8,0))=16,"N/A",VLOOKUP(I30,Chisotaichinh!$B:$IX,8,0))</f>
        <v>0.69105889166971601</v>
      </c>
    </row>
    <row r="31" spans="1:14" ht="18" customHeight="1">
      <c r="A31"/>
      <c r="B31" s="142" t="str">
        <f>TopGD_Page4!C17</f>
        <v>VNS</v>
      </c>
      <c r="C31" s="143">
        <f>TopGD_Page4!D17</f>
        <v>16870</v>
      </c>
      <c r="D31" s="144">
        <f>IF(TYPE(VLOOKUP(B31,Chisotaichinh!$B:$IX,4,0))=16,"N/A",VLOOKUP(B31,Chisotaichinh!$B:$IX,4,0))</f>
        <v>0.182192907612753</v>
      </c>
      <c r="E31" s="148">
        <f>IF(TYPE(VLOOKUP(B31,Chisotaichinh!$B:$IX,6,0))=16,"N/A",VLOOKUP(B31,Chisotaichinh!$B:$IX,6,0))</f>
        <v>4246.6267711375904</v>
      </c>
      <c r="F31" s="145">
        <f>IF(TYPE(VLOOKUP(B31,Chisotaichinh!$B:$IX,7,0))=16,"N/A",IF(VLOOKUP(B31,Chisotaichinh!$B:$IX,7,0)&lt;0,0,VLOOKUP(B31,Chisotaichinh!$B:$IX,7,0)))</f>
        <v>9.0660192371194892</v>
      </c>
      <c r="G31" s="146">
        <f>IF(TYPE(VLOOKUP(B31,Chisotaichinh!$B:$IX,8,0))=16,"N/A",VLOOKUP(B31,Chisotaichinh!$B:$IX,8,0))</f>
        <v>1.1730395880208999</v>
      </c>
      <c r="H31"/>
      <c r="I31" s="142" t="str">
        <f>TopGD_Page4!I17</f>
        <v>KHB</v>
      </c>
      <c r="J31" s="143">
        <f>TopGD_Page4!J17</f>
        <v>30000</v>
      </c>
      <c r="K31" s="144">
        <f>IF(TYPE(VLOOKUP(I31,Chisotaichinh!$B:$IX,4,0))=16,"N/A",VLOOKUP(I31,Chisotaichinh!$B:$IX,4,0))</f>
        <v>-6.6692152559571199E-2</v>
      </c>
      <c r="L31" s="148">
        <f>IF(TYPE(VLOOKUP(I31,Chisotaichinh!$B:$IX,6,0))=16,"N/A",VLOOKUP(I31,Chisotaichinh!$B:$IX,6,0))</f>
        <v>-1055.8416861244</v>
      </c>
      <c r="M31" s="145">
        <f>IF(TYPE(VLOOKUP(I31,Chisotaichinh!$B:$IX,7,0))=16,"N/A",IF(VLOOKUP(I31,Chisotaichinh!$B:$IX,7,0)&lt;0,0,VLOOKUP(I31,Chisotaichinh!$B:$IX,7,0)))</f>
        <v>0</v>
      </c>
      <c r="N31" s="146">
        <f>IF(TYPE(VLOOKUP(I31,Chisotaichinh!$B:$IX,8,0))=16,"N/A",VLOOKUP(I31,Chisotaichinh!$B:$IX,8,0))</f>
        <v>0.19603163718358399</v>
      </c>
    </row>
    <row r="32" spans="1:14" s="177" customFormat="1" ht="10.5" customHeight="1">
      <c r="A32" s="15"/>
      <c r="B32" s="147"/>
      <c r="C32" s="57"/>
      <c r="D32" s="60"/>
      <c r="E32" s="79"/>
      <c r="F32" s="61"/>
      <c r="G32" s="61"/>
      <c r="H32" s="15"/>
      <c r="I32" s="147"/>
      <c r="J32" s="106"/>
      <c r="K32" s="98"/>
      <c r="L32" s="99"/>
      <c r="M32" s="100"/>
      <c r="N32" s="100"/>
    </row>
    <row r="33" spans="1:14" s="177" customFormat="1" ht="10.5" customHeight="1">
      <c r="A33" s="15"/>
      <c r="B33" s="147"/>
      <c r="C33" s="57"/>
      <c r="D33" s="60"/>
      <c r="E33" s="79"/>
      <c r="F33" s="61"/>
      <c r="G33" s="61"/>
      <c r="H33" s="15"/>
      <c r="I33" s="147"/>
      <c r="J33" s="106"/>
      <c r="K33" s="98"/>
      <c r="L33" s="99"/>
      <c r="M33" s="100"/>
      <c r="N33" s="100"/>
    </row>
    <row r="34" spans="1:14" s="191" customFormat="1" ht="15.95" customHeight="1">
      <c r="A34" s="151"/>
      <c r="B34" s="150" t="s">
        <v>933</v>
      </c>
      <c r="C34" s="151"/>
      <c r="D34" s="151"/>
      <c r="E34" s="151"/>
      <c r="F34" s="151"/>
      <c r="G34" s="151"/>
      <c r="H34" s="151"/>
      <c r="I34" s="150" t="s">
        <v>934</v>
      </c>
      <c r="J34" s="151"/>
      <c r="K34" s="151"/>
      <c r="L34" s="151"/>
      <c r="M34" s="151"/>
      <c r="N34" s="151"/>
    </row>
    <row r="35" spans="1:14" ht="18" customHeight="1">
      <c r="A35" s="128"/>
      <c r="B35" s="20" t="s">
        <v>38</v>
      </c>
      <c r="C35" s="22" t="s">
        <v>151</v>
      </c>
      <c r="D35" s="21" t="s">
        <v>49</v>
      </c>
      <c r="E35" s="21" t="s">
        <v>50</v>
      </c>
      <c r="F35" s="21" t="s">
        <v>10</v>
      </c>
      <c r="G35" s="27" t="s">
        <v>11</v>
      </c>
      <c r="H35" s="128"/>
      <c r="I35" s="20" t="s">
        <v>38</v>
      </c>
      <c r="J35" s="22" t="s">
        <v>151</v>
      </c>
      <c r="K35" s="21" t="s">
        <v>49</v>
      </c>
      <c r="L35" s="21" t="s">
        <v>50</v>
      </c>
      <c r="M35" s="21" t="s">
        <v>10</v>
      </c>
      <c r="N35" s="27" t="s">
        <v>11</v>
      </c>
    </row>
    <row r="36" spans="1:14" ht="18" customHeight="1">
      <c r="A36"/>
      <c r="B36" s="157" t="str">
        <f>TopGD!A97</f>
        <v>GAS</v>
      </c>
      <c r="C36" s="160">
        <f>TopGD!E97/10^9</f>
        <v>113700</v>
      </c>
      <c r="D36" s="98">
        <f>IF(TYPE(VLOOKUP(B36,Chisotaichinh!$B:$IX,4,0))=16,"N/A",VLOOKUP(B36,Chisotaichinh!$B:$IX,4,0))</f>
        <v>0.42054749767632699</v>
      </c>
      <c r="E36" s="106">
        <f>IF(TYPE(VLOOKUP(B36,Chisotaichinh!$B:$IX,6,0))=16,"N/A",VLOOKUP(B36,Chisotaichinh!$B:$IX,6,0))</f>
        <v>6141.2157702063296</v>
      </c>
      <c r="F36" s="100">
        <f>IF(TYPE(VLOOKUP(B36,Chisotaichinh!$B:$IX,7,0))=16,"N/A",IF(VLOOKUP(B36,Chisotaichinh!$B:$IX,7,0)&lt;0,0,VLOOKUP(B36,Chisotaichinh!$B:$IX,7,0)))</f>
        <v>9.7700524204157908</v>
      </c>
      <c r="G36" s="101">
        <f>IF(TYPE(VLOOKUP(B36,Chisotaichinh!$B:$IX,8,0))=16,"N/A",VLOOKUP(B36,Chisotaichinh!$B:$IX,8,0))</f>
        <v>3.61457467805179</v>
      </c>
      <c r="H36"/>
      <c r="I36" s="157" t="str">
        <f>TopGD!A180</f>
        <v>ACB</v>
      </c>
      <c r="J36" s="160">
        <f>TopGD!E180/10^9</f>
        <v>15096.913746599999</v>
      </c>
      <c r="K36" s="98">
        <f>IF(TYPE(VLOOKUP(I36,Chisotaichinh!$B:$IX,4,0))=16,"N/A",VLOOKUP(I36,Chisotaichinh!$B:$IX,4,0))</f>
        <v>3.05863470669973E-2</v>
      </c>
      <c r="L36" s="106">
        <f>IF(TYPE(VLOOKUP(I36,Chisotaichinh!$B:$IX,6,0))=16,"N/A",VLOOKUP(I36,Chisotaichinh!$B:$IX,6,0))</f>
        <v>424.49650215266001</v>
      </c>
      <c r="M36" s="100">
        <f>IF(TYPE(VLOOKUP(I36,Chisotaichinh!$B:$IX,7,0))=16,"N/A",IF(VLOOKUP(I36,Chisotaichinh!$B:$IX,7,0)&lt;0,0,VLOOKUP(I36,Chisotaichinh!$B:$IX,7,0)))</f>
        <v>37.927285427218997</v>
      </c>
      <c r="N36" s="101">
        <f>IF(TYPE(VLOOKUP(I36,Chisotaichinh!$B:$IX,8,0))=16,"N/A",VLOOKUP(I36,Chisotaichinh!$B:$IX,8,0))</f>
        <v>1.1681505531278999</v>
      </c>
    </row>
    <row r="37" spans="1:14" ht="18" customHeight="1">
      <c r="A37"/>
      <c r="B37" s="97" t="str">
        <f>TopGD!A98</f>
        <v>VNM</v>
      </c>
      <c r="C37" s="105">
        <f>TopGD!E98/10^9</f>
        <v>111692.440584</v>
      </c>
      <c r="D37" s="102">
        <f>IF(TYPE(VLOOKUP(B37,Chisotaichinh!$B:$IX,4,0))=16,"N/A",VLOOKUP(B37,Chisotaichinh!$B:$IX,4,0))</f>
        <v>0.40371695173865102</v>
      </c>
      <c r="E37" s="105">
        <f>IF(TYPE(VLOOKUP(B37,Chisotaichinh!$B:$IX,6,0))=16,"N/A",VLOOKUP(B37,Chisotaichinh!$B:$IX,6,0))</f>
        <v>7293.6740961431897</v>
      </c>
      <c r="F37" s="103">
        <f>IF(TYPE(VLOOKUP(B37,Chisotaichinh!$B:$IX,7,0))=16,"N/A",IF(VLOOKUP(B37,Chisotaichinh!$B:$IX,7,0)&lt;0,0,VLOOKUP(B37,Chisotaichinh!$B:$IX,7,0)))</f>
        <v>18.372084937392199</v>
      </c>
      <c r="G37" s="104">
        <f>IF(TYPE(VLOOKUP(B37,Chisotaichinh!$B:$IX,8,0))=16,"N/A",VLOOKUP(B37,Chisotaichinh!$B:$IX,8,0))</f>
        <v>6.62364099352253</v>
      </c>
      <c r="H37"/>
      <c r="I37" s="97" t="str">
        <f>TopGD!A181</f>
        <v>SQC</v>
      </c>
      <c r="J37" s="105">
        <f>TopGD!E181/10^9</f>
        <v>8602</v>
      </c>
      <c r="K37" s="102">
        <f>IF(TYPE(VLOOKUP(I37,Chisotaichinh!$B:$IX,4,0))=16,"N/A",VLOOKUP(I37,Chisotaichinh!$B:$IX,4,0))</f>
        <v>9.1222486860323304E-2</v>
      </c>
      <c r="L37" s="105">
        <f>IF(TYPE(VLOOKUP(I37,Chisotaichinh!$B:$IX,6,0))=16,"N/A",VLOOKUP(I37,Chisotaichinh!$B:$IX,6,0))</f>
        <v>1109.9836800727301</v>
      </c>
      <c r="M37" s="103">
        <f>IF(TYPE(VLOOKUP(I37,Chisotaichinh!$B:$IX,7,0))=16,"N/A",IF(VLOOKUP(I37,Chisotaichinh!$B:$IX,7,0)&lt;0,0,VLOOKUP(I37,Chisotaichinh!$B:$IX,7,0)))</f>
        <v>70.451486273092101</v>
      </c>
      <c r="N37" s="104">
        <f>IF(TYPE(VLOOKUP(I37,Chisotaichinh!$B:$IX,8,0))=16,"N/A",VLOOKUP(I37,Chisotaichinh!$B:$IX,8,0))</f>
        <v>6.3085014518596099</v>
      </c>
    </row>
    <row r="38" spans="1:14" ht="18" customHeight="1">
      <c r="A38"/>
      <c r="B38" s="157" t="str">
        <f>TopGD!A99</f>
        <v>MSN</v>
      </c>
      <c r="C38" s="160">
        <f>TopGD!E99/10^9</f>
        <v>66283.242062000005</v>
      </c>
      <c r="D38" s="98">
        <f>IF(TYPE(VLOOKUP(B38,Chisotaichinh!$B:$IX,4,0))=16,"N/A",VLOOKUP(B38,Chisotaichinh!$B:$IX,4,0))</f>
        <v>6.4706662976203103E-2</v>
      </c>
      <c r="E38" s="106">
        <f>IF(TYPE(VLOOKUP(B38,Chisotaichinh!$B:$IX,6,0))=16,"N/A",VLOOKUP(B38,Chisotaichinh!$B:$IX,6,0))</f>
        <v>1469.40899861055</v>
      </c>
      <c r="F38" s="100">
        <f>IF(TYPE(VLOOKUP(B38,Chisotaichinh!$B:$IX,7,0))=16,"N/A",IF(VLOOKUP(B38,Chisotaichinh!$B:$IX,7,0)&lt;0,0,VLOOKUP(B38,Chisotaichinh!$B:$IX,7,0)))</f>
        <v>63.971297364372298</v>
      </c>
      <c r="G38" s="101">
        <f>IF(TYPE(VLOOKUP(B38,Chisotaichinh!$B:$IX,8,0))=16,"N/A",VLOOKUP(B38,Chisotaichinh!$B:$IX,8,0))</f>
        <v>4.1606555491439696</v>
      </c>
      <c r="H38"/>
      <c r="I38" s="157" t="str">
        <f>TopGD!A182</f>
        <v>PVS</v>
      </c>
      <c r="J38" s="160">
        <f>TopGD!E182/10^9</f>
        <v>7102.5366938999996</v>
      </c>
      <c r="K38" s="98">
        <f>IF(TYPE(VLOOKUP(I38,Chisotaichinh!$B:$IX,4,0))=16,"N/A",VLOOKUP(I38,Chisotaichinh!$B:$IX,4,0))</f>
        <v>0.18581612054287699</v>
      </c>
      <c r="L38" s="106">
        <f>IF(TYPE(VLOOKUP(I38,Chisotaichinh!$B:$IX,6,0))=16,"N/A",VLOOKUP(I38,Chisotaichinh!$B:$IX,6,0))</f>
        <v>3133.3060097016501</v>
      </c>
      <c r="M38" s="100">
        <f>IF(TYPE(VLOOKUP(I38,Chisotaichinh!$B:$IX,7,0))=16,"N/A",IF(VLOOKUP(I38,Chisotaichinh!$B:$IX,7,0)&lt;0,0,VLOOKUP(I38,Chisotaichinh!$B:$IX,7,0)))</f>
        <v>5.0745123364168299</v>
      </c>
      <c r="N38" s="101">
        <f>IF(TYPE(VLOOKUP(I38,Chisotaichinh!$B:$IX,8,0))=16,"N/A",VLOOKUP(I38,Chisotaichinh!$B:$IX,8,0))</f>
        <v>0.97338948173583995</v>
      </c>
    </row>
    <row r="39" spans="1:14" ht="18" customHeight="1">
      <c r="A39"/>
      <c r="B39" s="97" t="str">
        <f>TopGD!A100</f>
        <v>CTG</v>
      </c>
      <c r="C39" s="105">
        <f>TopGD!E100/10^9</f>
        <v>63689.814786000003</v>
      </c>
      <c r="D39" s="102">
        <f>IF(TYPE(VLOOKUP(B39,Chisotaichinh!$B:$IX,4,0))=16,"N/A",VLOOKUP(B39,Chisotaichinh!$B:$IX,4,0))</f>
        <v>0.171855236387389</v>
      </c>
      <c r="E39" s="105">
        <f>IF(TYPE(VLOOKUP(B39,Chisotaichinh!$B:$IX,6,0))=16,"N/A",VLOOKUP(B39,Chisotaichinh!$B:$IX,6,0))</f>
        <v>2672.6954013248801</v>
      </c>
      <c r="F39" s="103">
        <f>IF(TYPE(VLOOKUP(B39,Chisotaichinh!$B:$IX,7,0))=16,"N/A",IF(VLOOKUP(B39,Chisotaichinh!$B:$IX,7,0)&lt;0,0,VLOOKUP(B39,Chisotaichinh!$B:$IX,7,0)))</f>
        <v>7.2960053698351404</v>
      </c>
      <c r="G39" s="104">
        <f>IF(TYPE(VLOOKUP(B39,Chisotaichinh!$B:$IX,8,0))=16,"N/A",VLOOKUP(B39,Chisotaichinh!$B:$IX,8,0))</f>
        <v>1.27093414824064</v>
      </c>
      <c r="H39"/>
      <c r="I39" s="97" t="str">
        <f>TopGD!A183</f>
        <v>SHB</v>
      </c>
      <c r="J39" s="105">
        <f>TopGD!E183/10^9</f>
        <v>5936.7585187000004</v>
      </c>
      <c r="K39" s="102">
        <f>IF(TYPE(VLOOKUP(I39,Chisotaichinh!$B:$IX,4,0))=16,"N/A",VLOOKUP(I39,Chisotaichinh!$B:$IX,4,0))</f>
        <v>-2.28267492107503E-2</v>
      </c>
      <c r="L39" s="105">
        <f>IF(TYPE(VLOOKUP(I39,Chisotaichinh!$B:$IX,6,0))=16,"N/A",VLOOKUP(I39,Chisotaichinh!$B:$IX,6,0))</f>
        <v>-265.50749219971198</v>
      </c>
      <c r="M39" s="103">
        <f>IF(TYPE(VLOOKUP(I39,Chisotaichinh!$B:$IX,7,0))=16,"N/A",IF(VLOOKUP(I39,Chisotaichinh!$B:$IX,7,0)&lt;0,0,VLOOKUP(I39,Chisotaichinh!$B:$IX,7,0)))</f>
        <v>0</v>
      </c>
      <c r="N39" s="104">
        <f>IF(TYPE(VLOOKUP(I39,Chisotaichinh!$B:$IX,8,0))=16,"N/A",VLOOKUP(I39,Chisotaichinh!$B:$IX,8,0))</f>
        <v>0.61278755179971101</v>
      </c>
    </row>
    <row r="40" spans="1:14" ht="18" customHeight="1">
      <c r="A40"/>
      <c r="B40" s="158" t="str">
        <f>TopGD!A101</f>
        <v>VCB</v>
      </c>
      <c r="C40" s="161">
        <f>TopGD!E101/10^9</f>
        <v>63497.227882400002</v>
      </c>
      <c r="D40" s="144">
        <f>IF(TYPE(VLOOKUP(B40,Chisotaichinh!$B:$IX,4,0))=16,"N/A",VLOOKUP(B40,Chisotaichinh!$B:$IX,4,0))</f>
        <v>0.100583351099438</v>
      </c>
      <c r="E40" s="148">
        <f>IF(TYPE(VLOOKUP(B40,Chisotaichinh!$B:$IX,6,0))=16,"N/A",VLOOKUP(B40,Chisotaichinh!$B:$IX,6,0))</f>
        <v>1803.67228670229</v>
      </c>
      <c r="F40" s="145">
        <f>IF(TYPE(VLOOKUP(B40,Chisotaichinh!$B:$IX,7,0))=16,"N/A",IF(VLOOKUP(B40,Chisotaichinh!$B:$IX,7,0)&lt;0,0,VLOOKUP(B40,Chisotaichinh!$B:$IX,7,0)))</f>
        <v>15.1912296940018</v>
      </c>
      <c r="G40" s="146">
        <f>IF(TYPE(VLOOKUP(B40,Chisotaichinh!$B:$IX,8,0))=16,"N/A",VLOOKUP(B40,Chisotaichinh!$B:$IX,8,0))</f>
        <v>1.49468468997074</v>
      </c>
      <c r="H40"/>
      <c r="I40" s="158" t="str">
        <f>TopGD!A184</f>
        <v>VCG</v>
      </c>
      <c r="J40" s="161">
        <f>TopGD!E184/10^9</f>
        <v>5123.8438067999996</v>
      </c>
      <c r="K40" s="144">
        <f>IF(TYPE(VLOOKUP(I40,Chisotaichinh!$B:$IX,4,0))=16,"N/A",VLOOKUP(I40,Chisotaichinh!$B:$IX,4,0))</f>
        <v>2.3314277033957501E-2</v>
      </c>
      <c r="L40" s="148">
        <f>IF(TYPE(VLOOKUP(I40,Chisotaichinh!$B:$IX,6,0))=16,"N/A",VLOOKUP(I40,Chisotaichinh!$B:$IX,6,0))</f>
        <v>267.10985098610001</v>
      </c>
      <c r="M40" s="145">
        <f>IF(TYPE(VLOOKUP(I40,Chisotaichinh!$B:$IX,7,0))=16,"N/A",IF(VLOOKUP(I40,Chisotaichinh!$B:$IX,7,0)&lt;0,0,VLOOKUP(I40,Chisotaichinh!$B:$IX,7,0)))</f>
        <v>43.427825507654703</v>
      </c>
      <c r="N40" s="146">
        <f>IF(TYPE(VLOOKUP(I40,Chisotaichinh!$B:$IX,8,0))=16,"N/A",VLOOKUP(I40,Chisotaichinh!$B:$IX,8,0))</f>
        <v>0.98545726761109198</v>
      </c>
    </row>
    <row r="41" spans="1:14" ht="12" customHeight="1">
      <c r="A41"/>
      <c r="B41"/>
      <c r="C41"/>
      <c r="D41"/>
      <c r="E41"/>
      <c r="F41"/>
      <c r="G41"/>
      <c r="H41"/>
      <c r="I41"/>
      <c r="J41"/>
      <c r="K41"/>
      <c r="L41"/>
      <c r="M41"/>
      <c r="N41"/>
    </row>
    <row r="42" spans="1:14" ht="12" customHeight="1">
      <c r="A42" s="128"/>
      <c r="B42" s="128"/>
      <c r="C42" s="128"/>
      <c r="D42" s="128"/>
      <c r="E42" s="128"/>
      <c r="F42" s="128"/>
      <c r="G42" s="128"/>
      <c r="H42" s="128"/>
      <c r="I42" s="128"/>
      <c r="J42" s="128"/>
      <c r="K42" s="128"/>
      <c r="L42" s="128"/>
      <c r="M42" s="128"/>
      <c r="N42" s="128"/>
    </row>
    <row r="43" spans="1:14" s="191" customFormat="1" ht="15.95" customHeight="1">
      <c r="A43" s="151"/>
      <c r="B43" s="150" t="s">
        <v>139</v>
      </c>
      <c r="C43" s="151"/>
      <c r="D43" s="151"/>
      <c r="E43" s="151"/>
      <c r="F43" s="151"/>
      <c r="G43" s="151"/>
      <c r="H43" s="151"/>
      <c r="I43" s="150" t="s">
        <v>140</v>
      </c>
      <c r="J43" s="151"/>
      <c r="K43" s="151"/>
      <c r="L43" s="151"/>
      <c r="M43" s="151"/>
      <c r="N43" s="151"/>
    </row>
    <row r="44" spans="1:14" ht="18" customHeight="1">
      <c r="A44"/>
      <c r="B44" s="20" t="s">
        <v>38</v>
      </c>
      <c r="C44" s="22" t="s">
        <v>141</v>
      </c>
      <c r="D44" s="21" t="s">
        <v>49</v>
      </c>
      <c r="E44" s="21" t="s">
        <v>50</v>
      </c>
      <c r="F44" s="21" t="s">
        <v>10</v>
      </c>
      <c r="G44" s="27" t="s">
        <v>11</v>
      </c>
      <c r="H44" s="54"/>
      <c r="I44" s="20" t="s">
        <v>38</v>
      </c>
      <c r="J44" s="22" t="s">
        <v>141</v>
      </c>
      <c r="K44" s="21" t="s">
        <v>49</v>
      </c>
      <c r="L44" s="21" t="s">
        <v>50</v>
      </c>
      <c r="M44" s="21" t="s">
        <v>10</v>
      </c>
      <c r="N44" s="27" t="s">
        <v>11</v>
      </c>
    </row>
    <row r="45" spans="1:14" ht="18" customHeight="1">
      <c r="A45"/>
      <c r="B45" s="96" t="str">
        <f>TopGD!A4</f>
        <v>SGT</v>
      </c>
      <c r="C45" s="127">
        <f>TopGD!B4</f>
        <v>2.8177990855581498</v>
      </c>
      <c r="D45" s="98">
        <f>IF(TYPE(VLOOKUP(B45,Chisotaichinh!$B:$IX,4,0))=16,"N/A",VLOOKUP(B45,Chisotaichinh!$B:$IX,4,0))</f>
        <v>-0.41093003050854898</v>
      </c>
      <c r="E45" s="106">
        <f>IF(TYPE(VLOOKUP(B45,Chisotaichinh!$B:$IX,6,0))=16,"N/A",VLOOKUP(B45,Chisotaichinh!$B:$IX,6,0))</f>
        <v>-3039.0771898953899</v>
      </c>
      <c r="F45" s="100">
        <f>IF(TYPE(VLOOKUP(B45,Chisotaichinh!$B:$IX,7,0))=16,"N/A",IF(VLOOKUP(B45,Chisotaichinh!$B:$IX,7,0)&lt;0,0,VLOOKUP(B45,Chisotaichinh!$B:$IX,7,0)))</f>
        <v>0</v>
      </c>
      <c r="G45" s="101">
        <f>IF(TYPE(VLOOKUP(B45,Chisotaichinh!$B:$IX,8,0))=16,"N/A",VLOOKUP(B45,Chisotaichinh!$B:$IX,8,0))</f>
        <v>0.35738178981412999</v>
      </c>
      <c r="H45" s="54"/>
      <c r="I45" s="96" t="str">
        <f>TopGD!A14</f>
        <v>VCG</v>
      </c>
      <c r="J45" s="127">
        <f>TopGD!B14</f>
        <v>3.5252075500329201</v>
      </c>
      <c r="K45" s="98">
        <f>IF(TYPE(VLOOKUP(I45,Chisotaichinh!$B:$IX,4,0))=16,"N/A",VLOOKUP(I45,Chisotaichinh!$B:$IX,4,0))</f>
        <v>2.3314277033957501E-2</v>
      </c>
      <c r="L45" s="106">
        <f>IF(TYPE(VLOOKUP(I45,Chisotaichinh!$B:$IX,6,0))=16,"N/A",VLOOKUP(I45,Chisotaichinh!$B:$IX,6,0))</f>
        <v>267.10985098610001</v>
      </c>
      <c r="M45" s="100">
        <f>IF(TYPE(VLOOKUP(I45,Chisotaichinh!$B:$IX,7,0))=16,"N/A",IF(VLOOKUP(I45,Chisotaichinh!$B:$IX,7,0)&lt;0,0,VLOOKUP(I45,Chisotaichinh!$B:$IX,7,0)))</f>
        <v>43.427825507654703</v>
      </c>
      <c r="N45" s="101">
        <f>IF(TYPE(VLOOKUP(I45,Chisotaichinh!$B:$IX,8,0))=16,"N/A",VLOOKUP(I45,Chisotaichinh!$B:$IX,8,0))</f>
        <v>0.98545726761109198</v>
      </c>
    </row>
    <row r="46" spans="1:14" ht="18" customHeight="1">
      <c r="A46"/>
      <c r="B46" s="97" t="str">
        <f>TopGD!A5</f>
        <v>ITA</v>
      </c>
      <c r="C46" s="129">
        <f>TopGD!B5</f>
        <v>2.79618862369355</v>
      </c>
      <c r="D46" s="102">
        <f>IF(TYPE(VLOOKUP(B46,Chisotaichinh!$B:$IX,4,0))=16,"N/A",VLOOKUP(B46,Chisotaichinh!$B:$IX,4,0))</f>
        <v>2.4812934352905799E-3</v>
      </c>
      <c r="E46" s="105">
        <f>IF(TYPE(VLOOKUP(B46,Chisotaichinh!$B:$IX,6,0))=16,"N/A",VLOOKUP(B46,Chisotaichinh!$B:$IX,6,0))</f>
        <v>33.5348779376694</v>
      </c>
      <c r="F46" s="103">
        <f>IF(TYPE(VLOOKUP(B46,Chisotaichinh!$B:$IX,7,0))=16,"N/A",IF(VLOOKUP(B46,Chisotaichinh!$B:$IX,7,0)&lt;0,0,VLOOKUP(B46,Chisotaichinh!$B:$IX,7,0)))</f>
        <v>199.79199007234101</v>
      </c>
      <c r="G46" s="104">
        <f>IF(TYPE(VLOOKUP(B46,Chisotaichinh!$B:$IX,8,0))=16,"N/A",VLOOKUP(B46,Chisotaichinh!$B:$IX,8,0))</f>
        <v>0.532980676651862</v>
      </c>
      <c r="H46" s="54"/>
      <c r="I46" s="97" t="str">
        <f>TopGD!A15</f>
        <v>PVL</v>
      </c>
      <c r="J46" s="129">
        <f>TopGD!B15</f>
        <v>3.2519166042997298</v>
      </c>
      <c r="K46" s="102">
        <f>IF(TYPE(VLOOKUP(I46,Chisotaichinh!$B:$IX,4,0))=16,"N/A",VLOOKUP(I46,Chisotaichinh!$B:$IX,4,0))</f>
        <v>-4.94372566607355E-2</v>
      </c>
      <c r="L46" s="105">
        <f>IF(TYPE(VLOOKUP(I46,Chisotaichinh!$B:$IX,6,0))=16,"N/A",VLOOKUP(I46,Chisotaichinh!$B:$IX,6,0))</f>
        <v>-526.29084666000006</v>
      </c>
      <c r="M46" s="103">
        <f>IF(TYPE(VLOOKUP(I46,Chisotaichinh!$B:$IX,7,0))=16,"N/A",IF(VLOOKUP(I46,Chisotaichinh!$B:$IX,7,0)&lt;0,0,VLOOKUP(I46,Chisotaichinh!$B:$IX,7,0)))</f>
        <v>0</v>
      </c>
      <c r="N46" s="104">
        <f>IF(TYPE(VLOOKUP(I46,Chisotaichinh!$B:$IX,8,0))=16,"N/A",VLOOKUP(I46,Chisotaichinh!$B:$IX,8,0))</f>
        <v>0.30193326027135398</v>
      </c>
    </row>
    <row r="47" spans="1:14" ht="18" customHeight="1">
      <c r="A47"/>
      <c r="B47" s="96" t="str">
        <f>TopGD!A6</f>
        <v>OGC</v>
      </c>
      <c r="C47" s="130">
        <f>TopGD!B6</f>
        <v>2.7711879007762898</v>
      </c>
      <c r="D47" s="98">
        <f>IF(TYPE(VLOOKUP(B47,Chisotaichinh!$B:$IX,4,0))=16,"N/A",VLOOKUP(B47,Chisotaichinh!$B:$IX,4,0))</f>
        <v>6.2367049694145599E-3</v>
      </c>
      <c r="E47" s="106">
        <f>IF(TYPE(VLOOKUP(B47,Chisotaichinh!$B:$IX,6,0))=16,"N/A",VLOOKUP(B47,Chisotaichinh!$B:$IX,6,0))</f>
        <v>69.068041170000001</v>
      </c>
      <c r="F47" s="100">
        <f>IF(TYPE(VLOOKUP(B47,Chisotaichinh!$B:$IX,7,0))=16,"N/A",IF(VLOOKUP(B47,Chisotaichinh!$B:$IX,7,0)&lt;0,0,VLOOKUP(B47,Chisotaichinh!$B:$IX,7,0)))</f>
        <v>157.81539211704899</v>
      </c>
      <c r="G47" s="101">
        <f>IF(TYPE(VLOOKUP(B47,Chisotaichinh!$B:$IX,8,0))=16,"N/A",VLOOKUP(B47,Chisotaichinh!$B:$IX,8,0))</f>
        <v>0.97925165835129502</v>
      </c>
      <c r="H47" s="54"/>
      <c r="I47" s="96" t="str">
        <f>TopGD!A16</f>
        <v>PVA</v>
      </c>
      <c r="J47" s="130">
        <f>TopGD!B16</f>
        <v>3.1159167190778501</v>
      </c>
      <c r="K47" s="98">
        <f>IF(TYPE(VLOOKUP(I47,Chisotaichinh!$B:$IX,4,0))=16,"N/A",VLOOKUP(I47,Chisotaichinh!$B:$IX,4,0))</f>
        <v>-0.751051668588813</v>
      </c>
      <c r="L47" s="106">
        <f>IF(TYPE(VLOOKUP(I47,Chisotaichinh!$B:$IX,6,0))=16,"N/A",VLOOKUP(I47,Chisotaichinh!$B:$IX,6,0))</f>
        <v>-6080.4937652201797</v>
      </c>
      <c r="M47" s="100">
        <f>IF(TYPE(VLOOKUP(I47,Chisotaichinh!$B:$IX,7,0))=16,"N/A",IF(VLOOKUP(I47,Chisotaichinh!$B:$IX,7,0)&lt;0,0,VLOOKUP(I47,Chisotaichinh!$B:$IX,7,0)))</f>
        <v>0</v>
      </c>
      <c r="N47" s="101">
        <f>IF(TYPE(VLOOKUP(I47,Chisotaichinh!$B:$IX,8,0))=16,"N/A",VLOOKUP(I47,Chisotaichinh!$B:$IX,8,0))</f>
        <v>0.90235642076023403</v>
      </c>
    </row>
    <row r="48" spans="1:14" ht="18" customHeight="1">
      <c r="A48"/>
      <c r="B48" s="97" t="str">
        <f>TopGD!A7</f>
        <v>GMD</v>
      </c>
      <c r="C48" s="129">
        <f>TopGD!B7</f>
        <v>2.4945933334264501</v>
      </c>
      <c r="D48" s="102">
        <f>IF(TYPE(VLOOKUP(B48,Chisotaichinh!$B:$IX,4,0))=16,"N/A",VLOOKUP(B48,Chisotaichinh!$B:$IX,4,0))</f>
        <v>4.8135343520381298E-2</v>
      </c>
      <c r="E48" s="105">
        <f>IF(TYPE(VLOOKUP(B48,Chisotaichinh!$B:$IX,6,0))=16,"N/A",VLOOKUP(B48,Chisotaichinh!$B:$IX,6,0))</f>
        <v>1913.5195868386099</v>
      </c>
      <c r="F48" s="103">
        <f>IF(TYPE(VLOOKUP(B48,Chisotaichinh!$B:$IX,7,0))=16,"N/A",IF(VLOOKUP(B48,Chisotaichinh!$B:$IX,7,0)&lt;0,0,VLOOKUP(B48,Chisotaichinh!$B:$IX,7,0)))</f>
        <v>13.8488261015303</v>
      </c>
      <c r="G48" s="104">
        <f>IF(TYPE(VLOOKUP(B48,Chisotaichinh!$B:$IX,8,0))=16,"N/A",VLOOKUP(B48,Chisotaichinh!$B:$IX,8,0))</f>
        <v>0.658379109335682</v>
      </c>
      <c r="H48" s="54"/>
      <c r="I48" s="97" t="str">
        <f>TopGD!A17</f>
        <v>PVX</v>
      </c>
      <c r="J48" s="129">
        <f>TopGD!B17</f>
        <v>2.79207085792161</v>
      </c>
      <c r="K48" s="102">
        <f>IF(TYPE(VLOOKUP(I48,Chisotaichinh!$B:$IX,4,0))=16,"N/A",VLOOKUP(I48,Chisotaichinh!$B:$IX,4,0))</f>
        <v>-0.34467960395952502</v>
      </c>
      <c r="L48" s="105">
        <f>IF(TYPE(VLOOKUP(I48,Chisotaichinh!$B:$IX,6,0))=16,"N/A",VLOOKUP(I48,Chisotaichinh!$B:$IX,6,0))</f>
        <v>-2815.8068103824999</v>
      </c>
      <c r="M48" s="103">
        <f>IF(TYPE(VLOOKUP(I48,Chisotaichinh!$B:$IX,7,0))=16,"N/A",IF(VLOOKUP(I48,Chisotaichinh!$B:$IX,7,0)&lt;0,0,VLOOKUP(I48,Chisotaichinh!$B:$IX,7,0)))</f>
        <v>0</v>
      </c>
      <c r="N48" s="104">
        <f>IF(TYPE(VLOOKUP(I48,Chisotaichinh!$B:$IX,8,0))=16,"N/A",VLOOKUP(I48,Chisotaichinh!$B:$IX,8,0))</f>
        <v>0.84044686940476199</v>
      </c>
    </row>
    <row r="49" spans="1:14" ht="18" customHeight="1">
      <c r="A49"/>
      <c r="B49" s="142" t="str">
        <f>TopGD!A8</f>
        <v>KBC</v>
      </c>
      <c r="C49" s="149">
        <f>TopGD!B8</f>
        <v>2.3960134518825398</v>
      </c>
      <c r="D49" s="144">
        <f>IF(TYPE(VLOOKUP(B49,Chisotaichinh!$B:$IX,4,0))=16,"N/A",VLOOKUP(B49,Chisotaichinh!$B:$IX,4,0))</f>
        <v>-0.124982203594402</v>
      </c>
      <c r="E49" s="148">
        <f>IF(TYPE(VLOOKUP(B49,Chisotaichinh!$B:$IX,6,0))=16,"N/A",VLOOKUP(B49,Chisotaichinh!$B:$IX,6,0))</f>
        <v>-1767.5742486111201</v>
      </c>
      <c r="F49" s="145">
        <f>IF(TYPE(VLOOKUP(B49,Chisotaichinh!$B:$IX,7,0))=16,"N/A",IF(VLOOKUP(B49,Chisotaichinh!$B:$IX,7,0)&lt;0,0,VLOOKUP(B49,Chisotaichinh!$B:$IX,7,0)))</f>
        <v>0</v>
      </c>
      <c r="G49" s="146">
        <f>IF(TYPE(VLOOKUP(B49,Chisotaichinh!$B:$IX,8,0))=16,"N/A",VLOOKUP(B49,Chisotaichinh!$B:$IX,8,0))</f>
        <v>0.56506785808055204</v>
      </c>
      <c r="H49" s="54"/>
      <c r="I49" s="142" t="str">
        <f>TopGD!A18</f>
        <v>KMT</v>
      </c>
      <c r="J49" s="149">
        <f>TopGD!B18</f>
        <v>2.7486945793532098</v>
      </c>
      <c r="K49" s="144">
        <f>IF(TYPE(VLOOKUP(I49,Chisotaichinh!$B:$IX,4,0))=16,"N/A",VLOOKUP(I49,Chisotaichinh!$B:$IX,4,0))</f>
        <v>2.6805253233917199E-2</v>
      </c>
      <c r="L49" s="148">
        <f>IF(TYPE(VLOOKUP(I49,Chisotaichinh!$B:$IX,6,0))=16,"N/A",VLOOKUP(I49,Chisotaichinh!$B:$IX,6,0))</f>
        <v>318.01606824798301</v>
      </c>
      <c r="M49" s="145">
        <f>IF(TYPE(VLOOKUP(I49,Chisotaichinh!$B:$IX,7,0))=16,"N/A",IF(VLOOKUP(I49,Chisotaichinh!$B:$IX,7,0)&lt;0,0,VLOOKUP(I49,Chisotaichinh!$B:$IX,7,0)))</f>
        <v>15.4080264780177</v>
      </c>
      <c r="N49" s="146">
        <f>IF(TYPE(VLOOKUP(I49,Chisotaichinh!$B:$IX,8,0))=16,"N/A",VLOOKUP(I49,Chisotaichinh!$B:$IX,8,0))</f>
        <v>0.40666009302564399</v>
      </c>
    </row>
    <row r="50" spans="1:14" ht="9.75" customHeight="1">
      <c r="A50" s="54"/>
      <c r="B50" s="54"/>
      <c r="C50" s="54"/>
      <c r="D50" s="54"/>
      <c r="E50" s="54"/>
      <c r="F50" s="54"/>
      <c r="G50" s="54"/>
      <c r="H50" s="54"/>
      <c r="I50" s="54"/>
      <c r="J50" s="54"/>
      <c r="K50" s="54"/>
      <c r="L50" s="54"/>
      <c r="M50" s="54"/>
      <c r="N50" s="54"/>
    </row>
    <row r="51" spans="1:14" ht="9.75" customHeight="1" thickBot="1">
      <c r="A51"/>
      <c r="B51"/>
      <c r="C51"/>
      <c r="D51"/>
      <c r="E51"/>
      <c r="F51"/>
      <c r="G51"/>
      <c r="H51"/>
      <c r="I51"/>
      <c r="J51"/>
      <c r="K51"/>
      <c r="L51"/>
      <c r="M51"/>
      <c r="N51"/>
    </row>
    <row r="52" spans="1:14" ht="15.95" customHeight="1">
      <c r="A52"/>
      <c r="B52" s="33" t="s">
        <v>0</v>
      </c>
      <c r="C52" s="83"/>
      <c r="D52" s="32"/>
      <c r="E52" s="32"/>
      <c r="F52" s="32"/>
      <c r="G52" s="32"/>
      <c r="H52" s="32"/>
      <c r="I52" s="32"/>
      <c r="J52" s="34"/>
      <c r="K52" s="34"/>
      <c r="L52" s="35"/>
      <c r="M52" s="35"/>
      <c r="N52" s="35" t="s">
        <v>58</v>
      </c>
    </row>
  </sheetData>
  <conditionalFormatting sqref="C18:C23">
    <cfRule type="expression" dxfId="41" priority="57">
      <formula>$C$25=0</formula>
    </cfRule>
    <cfRule type="expression" dxfId="40" priority="58">
      <formula>$C$25&lt;0</formula>
    </cfRule>
    <cfRule type="expression" dxfId="39" priority="59">
      <formula>$C$25&gt;0</formula>
    </cfRule>
    <cfRule type="iconSet" priority="60">
      <iconSet iconSet="3Arrows">
        <cfvo type="percent" val="0"/>
        <cfvo type="num" val="0"/>
        <cfvo type="num" val="0" gte="0"/>
      </iconSet>
    </cfRule>
  </conditionalFormatting>
  <conditionalFormatting sqref="C18:C23">
    <cfRule type="expression" dxfId="38" priority="53">
      <formula>#REF!=0</formula>
    </cfRule>
    <cfRule type="expression" dxfId="37" priority="54">
      <formula>#REF!&lt;0</formula>
    </cfRule>
    <cfRule type="expression" dxfId="36" priority="55">
      <formula>#REF!&gt;0</formula>
    </cfRule>
    <cfRule type="iconSet" priority="56">
      <iconSet iconSet="3Arrows">
        <cfvo type="percent" val="0"/>
        <cfvo type="num" val="0"/>
        <cfvo type="num" val="0" gte="0"/>
      </iconSet>
    </cfRule>
  </conditionalFormatting>
  <conditionalFormatting sqref="J15 C18:C23 J18:J23">
    <cfRule type="expression" dxfId="35" priority="50">
      <formula>#REF!&lt;0</formula>
    </cfRule>
    <cfRule type="expression" dxfId="34" priority="51">
      <formula>#REF!&gt;0</formula>
    </cfRule>
    <cfRule type="expression" dxfId="33" priority="52">
      <formula>#REF!=0</formula>
    </cfRule>
  </conditionalFormatting>
  <conditionalFormatting sqref="C18:C23">
    <cfRule type="expression" dxfId="32" priority="46">
      <formula>$C$9=0</formula>
    </cfRule>
    <cfRule type="expression" dxfId="31" priority="47">
      <formula>$C$9&lt;0</formula>
    </cfRule>
    <cfRule type="expression" dxfId="30" priority="48">
      <formula>$C$9&gt;0</formula>
    </cfRule>
    <cfRule type="iconSet" priority="49">
      <iconSet iconSet="3Arrows">
        <cfvo type="percent" val="0"/>
        <cfvo type="num" val="0"/>
        <cfvo type="num" val="0" gte="0"/>
      </iconSet>
    </cfRule>
  </conditionalFormatting>
  <conditionalFormatting sqref="J15 C18:C23 J18:J23">
    <cfRule type="cellIs" dxfId="29" priority="43" operator="greaterThan">
      <formula>0</formula>
    </cfRule>
    <cfRule type="cellIs" dxfId="28" priority="44" operator="equal">
      <formula>0</formula>
    </cfRule>
    <cfRule type="cellIs" dxfId="27" priority="45" operator="lessThan">
      <formula>0</formula>
    </cfRule>
  </conditionalFormatting>
  <conditionalFormatting sqref="J15 C18:C23 J18:J23">
    <cfRule type="expression" dxfId="26" priority="39">
      <formula>$C$25=0</formula>
    </cfRule>
    <cfRule type="expression" dxfId="25" priority="40">
      <formula>$C$25&lt;0</formula>
    </cfRule>
    <cfRule type="expression" dxfId="24" priority="41">
      <formula>$C$25&gt;0</formula>
    </cfRule>
    <cfRule type="iconSet" priority="42">
      <iconSet iconSet="3Arrows">
        <cfvo type="percent" val="0"/>
        <cfvo type="num" val="0"/>
        <cfvo type="num" val="0" gte="0"/>
      </iconSet>
    </cfRule>
  </conditionalFormatting>
  <conditionalFormatting sqref="J15 C18:C23 J18:J23">
    <cfRule type="expression" dxfId="23" priority="35">
      <formula>#REF!=0</formula>
    </cfRule>
    <cfRule type="expression" dxfId="22" priority="36">
      <formula>#REF!&lt;0</formula>
    </cfRule>
    <cfRule type="expression" dxfId="21" priority="37">
      <formula>#REF!&gt;0</formula>
    </cfRule>
    <cfRule type="iconSet" priority="38">
      <iconSet iconSet="3Arrows">
        <cfvo type="percent" val="0"/>
        <cfvo type="num" val="0"/>
        <cfvo type="num" val="0" gte="0"/>
      </iconSet>
    </cfRule>
  </conditionalFormatting>
  <conditionalFormatting sqref="J15 C18:C23 J18:J23">
    <cfRule type="expression" dxfId="20" priority="28">
      <formula>$C$9=0</formula>
    </cfRule>
    <cfRule type="expression" dxfId="19" priority="29">
      <formula>$C$9&lt;0</formula>
    </cfRule>
    <cfRule type="expression" dxfId="18" priority="30">
      <formula>$C$9&gt;0</formula>
    </cfRule>
    <cfRule type="iconSet" priority="31">
      <iconSet iconSet="3Arrows">
        <cfvo type="percent" val="0"/>
        <cfvo type="num" val="0"/>
        <cfvo type="num" val="0" gte="0"/>
      </iconSet>
    </cfRule>
  </conditionalFormatting>
  <conditionalFormatting sqref="J18:J23">
    <cfRule type="expression" dxfId="17" priority="21">
      <formula>$C$25=0</formula>
    </cfRule>
    <cfRule type="expression" dxfId="16" priority="22">
      <formula>$C$25&lt;0</formula>
    </cfRule>
    <cfRule type="expression" dxfId="15" priority="23">
      <formula>$C$25&gt;0</formula>
    </cfRule>
    <cfRule type="iconSet" priority="24">
      <iconSet iconSet="3Arrows">
        <cfvo type="percent" val="0"/>
        <cfvo type="num" val="0"/>
        <cfvo type="num" val="0" gte="0"/>
      </iconSet>
    </cfRule>
  </conditionalFormatting>
  <conditionalFormatting sqref="J18:J23">
    <cfRule type="expression" dxfId="14" priority="17">
      <formula>#REF!=0</formula>
    </cfRule>
    <cfRule type="expression" dxfId="13" priority="18">
      <formula>#REF!&lt;0</formula>
    </cfRule>
    <cfRule type="expression" dxfId="12" priority="19">
      <formula>#REF!&gt;0</formula>
    </cfRule>
    <cfRule type="iconSet" priority="20">
      <iconSet iconSet="3Arrows">
        <cfvo type="percent" val="0"/>
        <cfvo type="num" val="0"/>
        <cfvo type="num" val="0" gte="0"/>
      </iconSet>
    </cfRule>
  </conditionalFormatting>
  <conditionalFormatting sqref="J18:J23">
    <cfRule type="expression" dxfId="11" priority="13">
      <formula>$C$9=0</formula>
    </cfRule>
    <cfRule type="expression" dxfId="10" priority="14">
      <formula>$C$9&lt;0</formula>
    </cfRule>
    <cfRule type="expression" dxfId="9" priority="15">
      <formula>$C$9&gt;0</formula>
    </cfRule>
    <cfRule type="iconSet" priority="16">
      <iconSet iconSet="3Arrows">
        <cfvo type="percent" val="0"/>
        <cfvo type="num" val="0"/>
        <cfvo type="num" val="0" gte="0"/>
      </iconSet>
    </cfRule>
  </conditionalFormatting>
  <conditionalFormatting sqref="J18:J23">
    <cfRule type="expression" dxfId="8" priority="9">
      <formula>$C$25=0</formula>
    </cfRule>
    <cfRule type="expression" dxfId="7" priority="10">
      <formula>$C$25&lt;0</formula>
    </cfRule>
    <cfRule type="expression" dxfId="6" priority="11">
      <formula>$C$25&gt;0</formula>
    </cfRule>
    <cfRule type="iconSet" priority="12">
      <iconSet iconSet="3Arrows">
        <cfvo type="percent" val="0"/>
        <cfvo type="num" val="0"/>
        <cfvo type="num" val="0" gte="0"/>
      </iconSet>
    </cfRule>
  </conditionalFormatting>
  <conditionalFormatting sqref="J18:J23">
    <cfRule type="expression" dxfId="5" priority="5">
      <formula>#REF!=0</formula>
    </cfRule>
    <cfRule type="expression" dxfId="4" priority="6">
      <formula>#REF!&lt;0</formula>
    </cfRule>
    <cfRule type="expression" dxfId="3" priority="7">
      <formula>#REF!&gt;0</formula>
    </cfRule>
    <cfRule type="iconSet" priority="8">
      <iconSet iconSet="3Arrows">
        <cfvo type="percent" val="0"/>
        <cfvo type="num" val="0"/>
        <cfvo type="num" val="0" gte="0"/>
      </iconSet>
    </cfRule>
  </conditionalFormatting>
  <conditionalFormatting sqref="J18:J23">
    <cfRule type="expression" dxfId="2" priority="1">
      <formula>$C$9=0</formula>
    </cfRule>
    <cfRule type="expression" dxfId="1" priority="2">
      <formula>$C$9&lt;0</formula>
    </cfRule>
    <cfRule type="expression" dxfId="0" priority="3">
      <formula>$C$9&gt;0</formula>
    </cfRule>
    <cfRule type="iconSet" priority="4">
      <iconSet iconSet="3Arrows">
        <cfvo type="percent" val="0"/>
        <cfvo type="num" val="0"/>
        <cfvo type="num" val="0" gte="0"/>
      </iconSet>
    </cfRule>
  </conditionalFormatting>
  <printOptions horizontalCentered="1"/>
  <pageMargins left="0.25" right="0.25" top="0.25" bottom="0" header="0" footer="0"/>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F5821F"/>
  </sheetPr>
  <dimension ref="A1:R62"/>
  <sheetViews>
    <sheetView showGridLines="0" topLeftCell="A34" workbookViewId="0">
      <selection activeCell="K54" sqref="K54"/>
    </sheetView>
  </sheetViews>
  <sheetFormatPr defaultRowHeight="15"/>
  <cols>
    <col min="1" max="1" width="1.85546875" style="176" customWidth="1"/>
    <col min="2" max="5" width="9.140625" style="176"/>
    <col min="6" max="12" width="8.5703125" style="176" customWidth="1"/>
    <col min="13" max="16384" width="9.140625" style="176"/>
  </cols>
  <sheetData>
    <row r="1" spans="1:18" s="162" customFormat="1" ht="12.95" customHeight="1">
      <c r="A1" s="2"/>
      <c r="B1" s="2"/>
      <c r="C1" s="2"/>
      <c r="D1" s="2"/>
      <c r="E1" s="2"/>
      <c r="F1" s="2"/>
      <c r="G1" s="2"/>
      <c r="H1" s="9"/>
      <c r="I1" s="9"/>
      <c r="J1" s="2"/>
      <c r="K1" s="13"/>
      <c r="L1" s="13"/>
      <c r="M1" s="163"/>
      <c r="N1" s="163"/>
      <c r="O1" s="163"/>
      <c r="P1" s="163"/>
      <c r="Q1" s="163"/>
      <c r="R1" s="163"/>
    </row>
    <row r="2" spans="1:18" s="162" customFormat="1" ht="12.95" customHeight="1">
      <c r="A2" s="2"/>
      <c r="B2" s="2"/>
      <c r="C2" s="2"/>
      <c r="D2" s="2"/>
      <c r="E2" s="2"/>
      <c r="F2" s="2"/>
      <c r="G2" s="2"/>
      <c r="H2" s="9"/>
      <c r="I2" s="9"/>
      <c r="J2" s="2"/>
      <c r="K2" s="2"/>
      <c r="L2" s="2"/>
    </row>
    <row r="3" spans="1:18" s="162" customFormat="1" ht="12.95" customHeight="1">
      <c r="A3" s="2"/>
      <c r="B3" s="2"/>
      <c r="C3" s="2"/>
      <c r="D3" s="2"/>
      <c r="E3" s="2"/>
      <c r="F3" s="2"/>
      <c r="G3" s="2"/>
      <c r="H3" s="9"/>
      <c r="I3" s="9"/>
      <c r="J3" s="2"/>
      <c r="K3" s="2"/>
      <c r="L3" s="2"/>
    </row>
    <row r="4" spans="1:18" s="162" customFormat="1" ht="12.95" customHeight="1">
      <c r="A4" s="2"/>
      <c r="B4" s="2"/>
      <c r="C4" s="2"/>
      <c r="D4" s="2"/>
      <c r="E4" s="2"/>
      <c r="F4" s="2"/>
      <c r="G4" s="2"/>
      <c r="H4" s="9"/>
      <c r="I4" s="9"/>
      <c r="J4" s="2"/>
      <c r="K4" s="2"/>
      <c r="L4" s="2"/>
    </row>
    <row r="5" spans="1:18" s="162" customFormat="1" ht="12.95" customHeight="1">
      <c r="A5" s="2"/>
      <c r="B5" s="2"/>
      <c r="C5" s="2"/>
      <c r="D5" s="2"/>
      <c r="E5" s="2"/>
      <c r="F5" s="2"/>
      <c r="G5" s="2"/>
      <c r="H5" s="9"/>
      <c r="I5" s="9"/>
      <c r="J5" s="2"/>
      <c r="K5" s="2"/>
      <c r="L5" s="2"/>
    </row>
    <row r="6" spans="1:18" s="162" customFormat="1" ht="12.95" customHeight="1">
      <c r="A6" s="2"/>
      <c r="B6" s="2"/>
      <c r="C6" s="2"/>
      <c r="D6" s="2"/>
      <c r="E6" s="2"/>
      <c r="F6" s="2"/>
      <c r="G6" s="2"/>
      <c r="H6" s="9"/>
      <c r="I6" s="9"/>
      <c r="J6" s="2"/>
      <c r="K6" s="2"/>
      <c r="L6" s="2"/>
    </row>
    <row r="7" spans="1:18" s="162" customFormat="1" ht="12.95" customHeight="1">
      <c r="A7" s="2"/>
      <c r="B7" s="2"/>
      <c r="C7" s="2"/>
      <c r="D7" s="2"/>
      <c r="E7" s="2"/>
      <c r="F7" s="2"/>
      <c r="G7" s="2"/>
      <c r="H7" s="9"/>
      <c r="I7" s="9"/>
      <c r="J7" s="2"/>
      <c r="K7" s="2"/>
      <c r="L7" s="2"/>
    </row>
    <row r="8" spans="1:18" s="162" customFormat="1" ht="12.95" customHeight="1">
      <c r="A8" s="2"/>
      <c r="B8" s="2"/>
      <c r="C8" s="2"/>
      <c r="D8" s="2"/>
      <c r="E8" s="2"/>
      <c r="F8" s="2"/>
      <c r="G8" s="2"/>
      <c r="H8" s="9"/>
      <c r="I8" s="9"/>
      <c r="J8" s="2"/>
      <c r="K8" s="2"/>
      <c r="L8" s="2"/>
    </row>
    <row r="9" spans="1:18" s="162" customFormat="1" ht="12.95" customHeight="1">
      <c r="A9" s="2"/>
      <c r="B9" s="2"/>
      <c r="C9" s="2"/>
      <c r="D9" s="2"/>
      <c r="E9" s="2"/>
      <c r="F9" s="2"/>
      <c r="G9" s="2"/>
      <c r="H9" s="9"/>
      <c r="I9" s="9"/>
      <c r="J9" s="2"/>
      <c r="K9" s="2"/>
      <c r="L9" s="2"/>
    </row>
    <row r="10" spans="1:18" s="162" customFormat="1" ht="12.95" customHeight="1">
      <c r="A10" s="2"/>
      <c r="B10" s="2"/>
      <c r="C10" s="2"/>
      <c r="D10" s="2"/>
      <c r="E10" s="2"/>
      <c r="F10" s="2"/>
      <c r="G10" s="2"/>
      <c r="H10" s="9"/>
      <c r="I10" s="9"/>
      <c r="J10" s="2"/>
      <c r="K10" s="2"/>
      <c r="L10" s="2"/>
    </row>
    <row r="11" spans="1:18" s="162" customFormat="1" ht="12.95" customHeight="1">
      <c r="A11" s="2"/>
      <c r="B11" s="2"/>
      <c r="C11" s="2"/>
      <c r="D11" s="2"/>
      <c r="E11" s="2"/>
      <c r="F11" s="2"/>
      <c r="G11" s="2"/>
      <c r="H11" s="9"/>
      <c r="I11" s="9"/>
      <c r="J11" s="2"/>
      <c r="K11" s="2"/>
      <c r="L11" s="2"/>
    </row>
    <row r="12" spans="1:18" s="162" customFormat="1" ht="12.95" customHeight="1">
      <c r="A12" s="2"/>
      <c r="B12" s="2"/>
      <c r="C12" s="2"/>
      <c r="D12" s="2"/>
      <c r="E12" s="2"/>
      <c r="F12" s="2"/>
      <c r="G12" s="2"/>
      <c r="H12" s="9"/>
      <c r="I12" s="9"/>
      <c r="J12" s="2"/>
      <c r="K12" s="2"/>
      <c r="L12" s="2"/>
    </row>
    <row r="13" spans="1:18" s="162" customFormat="1" ht="12.95" customHeight="1">
      <c r="A13" s="2"/>
      <c r="B13" s="2"/>
      <c r="C13" s="2"/>
      <c r="D13" s="2"/>
      <c r="E13" s="2"/>
      <c r="F13" s="2"/>
      <c r="G13" s="2"/>
      <c r="H13" s="9"/>
      <c r="I13" s="9"/>
      <c r="J13" s="2"/>
      <c r="K13" s="2"/>
      <c r="L13" s="2"/>
    </row>
    <row r="14" spans="1:18" s="162" customFormat="1" ht="12.95" customHeight="1">
      <c r="A14" s="2"/>
      <c r="B14" s="2"/>
      <c r="C14" s="2"/>
      <c r="D14" s="2"/>
      <c r="E14" s="2"/>
      <c r="F14" s="2"/>
      <c r="G14" s="2"/>
      <c r="H14" s="9"/>
      <c r="I14" s="9"/>
      <c r="J14" s="2"/>
      <c r="K14" s="2"/>
      <c r="L14" s="2"/>
    </row>
    <row r="15" spans="1:18" s="162" customFormat="1" ht="12.95" customHeight="1">
      <c r="A15" s="2"/>
      <c r="B15" s="2"/>
      <c r="C15" s="2"/>
      <c r="D15" s="2"/>
      <c r="E15" s="2"/>
      <c r="F15" s="2"/>
      <c r="G15" s="2"/>
      <c r="H15" s="9"/>
      <c r="I15" s="9"/>
      <c r="J15" s="2"/>
      <c r="K15" s="2"/>
      <c r="L15" s="2"/>
    </row>
    <row r="16" spans="1:18" s="162" customFormat="1" ht="12.95" customHeight="1">
      <c r="A16" s="2"/>
      <c r="B16" s="2"/>
      <c r="C16" s="2"/>
      <c r="D16" s="2"/>
      <c r="E16" s="2"/>
      <c r="F16" s="2"/>
      <c r="G16" s="2"/>
      <c r="H16" s="9"/>
      <c r="I16" s="9"/>
      <c r="J16" s="2"/>
      <c r="K16" s="2"/>
      <c r="L16" s="2"/>
    </row>
    <row r="17" spans="1:12" s="162" customFormat="1" ht="12.95" customHeight="1">
      <c r="A17" s="2"/>
      <c r="B17" s="2"/>
      <c r="C17" s="2"/>
      <c r="D17" s="2"/>
      <c r="E17" s="2"/>
      <c r="F17" s="2"/>
      <c r="G17" s="2"/>
      <c r="H17" s="9"/>
      <c r="I17" s="9"/>
      <c r="J17" s="2"/>
      <c r="K17" s="2"/>
      <c r="L17" s="2"/>
    </row>
    <row r="18" spans="1:12" s="162" customFormat="1" ht="12.95" customHeight="1">
      <c r="A18" s="2"/>
      <c r="B18" s="2"/>
      <c r="C18" s="2"/>
      <c r="D18" s="2"/>
      <c r="E18" s="2"/>
      <c r="F18" s="2"/>
      <c r="G18" s="2"/>
      <c r="H18" s="9"/>
      <c r="I18" s="9"/>
      <c r="J18" s="2"/>
      <c r="K18" s="2"/>
      <c r="L18" s="2"/>
    </row>
    <row r="19" spans="1:12" s="162" customFormat="1" ht="12.95" customHeight="1">
      <c r="A19" s="2"/>
      <c r="B19" s="2"/>
      <c r="C19" s="2"/>
      <c r="D19" s="2"/>
      <c r="E19" s="2"/>
      <c r="F19" s="2"/>
      <c r="G19" s="2"/>
      <c r="H19" s="9"/>
      <c r="I19" s="9"/>
      <c r="J19" s="2"/>
      <c r="K19" s="2"/>
      <c r="L19" s="2"/>
    </row>
    <row r="20" spans="1:12" s="162" customFormat="1" ht="12.95" customHeight="1">
      <c r="A20" s="2"/>
      <c r="B20" s="2"/>
      <c r="C20" s="2"/>
      <c r="D20" s="2"/>
      <c r="E20" s="2"/>
      <c r="F20" s="2"/>
      <c r="G20" s="2"/>
      <c r="H20" s="9"/>
      <c r="I20" s="9"/>
      <c r="J20" s="2"/>
      <c r="K20" s="2"/>
      <c r="L20" s="2"/>
    </row>
    <row r="21" spans="1:12" s="162" customFormat="1" ht="12.95" customHeight="1">
      <c r="A21" s="2"/>
      <c r="B21" s="2"/>
      <c r="C21" s="2"/>
      <c r="D21" s="2"/>
      <c r="E21" s="2"/>
      <c r="F21" s="2"/>
      <c r="G21" s="2"/>
      <c r="H21" s="9"/>
      <c r="I21" s="9"/>
      <c r="J21" s="2"/>
      <c r="K21" s="2"/>
      <c r="L21" s="2"/>
    </row>
    <row r="22" spans="1:12" s="162" customFormat="1" ht="12.95" customHeight="1">
      <c r="A22" s="2"/>
      <c r="B22" s="2"/>
      <c r="C22" s="2"/>
      <c r="D22" s="2"/>
      <c r="E22" s="2"/>
      <c r="F22" s="2"/>
      <c r="G22" s="2"/>
      <c r="H22" s="9"/>
      <c r="I22" s="9"/>
      <c r="J22" s="2"/>
      <c r="K22" s="2"/>
      <c r="L22" s="2"/>
    </row>
    <row r="23" spans="1:12" s="162" customFormat="1" ht="12.95" customHeight="1">
      <c r="A23" s="2"/>
      <c r="B23" s="2"/>
      <c r="C23" s="2"/>
      <c r="D23" s="2"/>
      <c r="E23" s="2"/>
      <c r="F23" s="2"/>
      <c r="G23" s="2"/>
      <c r="H23" s="9"/>
      <c r="I23" s="9"/>
      <c r="J23" s="2"/>
      <c r="K23" s="2"/>
      <c r="L23" s="2"/>
    </row>
    <row r="24" spans="1:12" s="162" customFormat="1" ht="12.95" customHeight="1">
      <c r="A24" s="2"/>
      <c r="B24" s="2"/>
      <c r="C24" s="2"/>
      <c r="D24" s="2"/>
      <c r="E24" s="2"/>
      <c r="F24" s="2"/>
      <c r="G24" s="2"/>
      <c r="H24" s="9"/>
      <c r="I24" s="9"/>
      <c r="J24" s="2"/>
      <c r="K24" s="2"/>
      <c r="L24" s="2"/>
    </row>
    <row r="25" spans="1:12" s="162" customFormat="1" ht="12.95" customHeight="1">
      <c r="A25" s="2"/>
      <c r="B25" s="2"/>
      <c r="C25" s="2"/>
      <c r="D25" s="2"/>
      <c r="E25" s="2"/>
      <c r="F25" s="2"/>
      <c r="G25" s="2"/>
      <c r="H25" s="9"/>
      <c r="I25" s="9"/>
      <c r="J25" s="2"/>
      <c r="K25" s="2"/>
      <c r="L25" s="2"/>
    </row>
    <row r="26" spans="1:12" s="162" customFormat="1" ht="12.95" customHeight="1">
      <c r="A26" s="2"/>
      <c r="B26" s="2"/>
      <c r="C26" s="2"/>
      <c r="D26" s="2"/>
      <c r="E26" s="2"/>
      <c r="F26" s="2"/>
      <c r="G26" s="2"/>
      <c r="H26" s="9"/>
      <c r="I26" s="9"/>
      <c r="J26" s="2"/>
      <c r="K26" s="2"/>
      <c r="L26" s="2"/>
    </row>
    <row r="27" spans="1:12">
      <c r="A27"/>
      <c r="B27"/>
      <c r="C27"/>
      <c r="D27"/>
      <c r="E27"/>
      <c r="F27"/>
      <c r="G27"/>
      <c r="H27"/>
      <c r="I27"/>
      <c r="J27"/>
      <c r="K27"/>
      <c r="L27" s="128"/>
    </row>
    <row r="28" spans="1:12" ht="15.75" thickBot="1">
      <c r="A28"/>
      <c r="B28" s="36"/>
      <c r="C28" s="36"/>
      <c r="D28" s="36"/>
      <c r="E28" s="36"/>
      <c r="F28" s="36"/>
      <c r="G28" s="36"/>
      <c r="H28" s="36"/>
      <c r="I28" s="36"/>
      <c r="J28" s="36"/>
      <c r="K28" s="36"/>
      <c r="L28" s="36"/>
    </row>
    <row r="29" spans="1:12">
      <c r="A29"/>
      <c r="B29"/>
      <c r="C29"/>
      <c r="D29"/>
      <c r="E29"/>
      <c r="F29"/>
      <c r="G29"/>
      <c r="H29"/>
      <c r="I29"/>
      <c r="J29"/>
      <c r="K29"/>
      <c r="L29" s="128"/>
    </row>
    <row r="30" spans="1:12">
      <c r="A30"/>
      <c r="B30"/>
      <c r="C30"/>
      <c r="D30"/>
      <c r="E30"/>
      <c r="F30"/>
      <c r="G30"/>
      <c r="H30"/>
      <c r="I30"/>
      <c r="J30"/>
      <c r="K30"/>
      <c r="L30" s="128"/>
    </row>
    <row r="31" spans="1:12">
      <c r="A31"/>
      <c r="B31"/>
      <c r="C31"/>
      <c r="D31"/>
      <c r="E31"/>
      <c r="F31"/>
      <c r="G31"/>
      <c r="H31"/>
      <c r="I31"/>
      <c r="J31"/>
      <c r="K31"/>
      <c r="L31" s="128"/>
    </row>
    <row r="32" spans="1:12">
      <c r="A32"/>
      <c r="B32"/>
      <c r="C32"/>
      <c r="D32"/>
      <c r="E32"/>
      <c r="F32"/>
      <c r="G32"/>
      <c r="H32"/>
      <c r="I32"/>
      <c r="J32"/>
      <c r="K32"/>
      <c r="L32" s="128"/>
    </row>
    <row r="33" spans="1:12">
      <c r="A33"/>
      <c r="B33"/>
      <c r="C33"/>
      <c r="D33"/>
      <c r="E33"/>
      <c r="F33"/>
      <c r="G33"/>
      <c r="H33"/>
      <c r="I33"/>
      <c r="J33"/>
      <c r="K33"/>
      <c r="L33" s="128"/>
    </row>
    <row r="34" spans="1:12">
      <c r="A34"/>
      <c r="B34"/>
      <c r="C34"/>
      <c r="D34"/>
      <c r="E34"/>
      <c r="F34"/>
      <c r="G34"/>
      <c r="H34"/>
      <c r="I34"/>
      <c r="J34"/>
      <c r="K34"/>
      <c r="L34" s="128"/>
    </row>
    <row r="35" spans="1:12">
      <c r="A35"/>
      <c r="B35"/>
      <c r="C35"/>
      <c r="D35"/>
      <c r="E35"/>
      <c r="F35"/>
      <c r="G35"/>
      <c r="H35"/>
      <c r="I35"/>
      <c r="J35"/>
      <c r="K35"/>
      <c r="L35" s="128"/>
    </row>
    <row r="36" spans="1:12">
      <c r="A36"/>
      <c r="B36"/>
      <c r="C36"/>
      <c r="D36"/>
      <c r="E36"/>
      <c r="F36"/>
      <c r="G36"/>
      <c r="H36"/>
      <c r="I36"/>
      <c r="J36"/>
      <c r="K36"/>
      <c r="L36" s="128"/>
    </row>
    <row r="37" spans="1:12" ht="15.75" thickBot="1">
      <c r="A37"/>
      <c r="B37" s="36"/>
      <c r="C37" s="36"/>
      <c r="D37" s="36"/>
      <c r="E37" s="36"/>
      <c r="F37" s="36"/>
      <c r="G37" s="36"/>
      <c r="H37" s="36"/>
      <c r="I37" s="36"/>
      <c r="J37" s="36"/>
      <c r="K37" s="36"/>
      <c r="L37" s="36"/>
    </row>
    <row r="38" spans="1:12">
      <c r="A38"/>
      <c r="B38"/>
      <c r="C38"/>
      <c r="D38"/>
      <c r="E38"/>
      <c r="F38" s="80"/>
      <c r="G38"/>
      <c r="H38"/>
      <c r="I38"/>
      <c r="J38"/>
      <c r="K38"/>
      <c r="L38" s="128"/>
    </row>
    <row r="39" spans="1:12">
      <c r="A39"/>
      <c r="B39"/>
      <c r="C39"/>
      <c r="D39"/>
      <c r="E39"/>
      <c r="F39"/>
      <c r="G39"/>
      <c r="H39"/>
      <c r="I39"/>
      <c r="J39"/>
      <c r="K39"/>
      <c r="L39" s="128"/>
    </row>
    <row r="40" spans="1:12">
      <c r="A40"/>
      <c r="B40"/>
      <c r="C40"/>
      <c r="D40"/>
      <c r="E40"/>
      <c r="F40"/>
      <c r="G40"/>
      <c r="H40"/>
      <c r="I40"/>
      <c r="J40"/>
      <c r="K40"/>
      <c r="L40" s="128"/>
    </row>
    <row r="41" spans="1:12">
      <c r="A41"/>
      <c r="B41"/>
      <c r="C41"/>
      <c r="D41"/>
      <c r="E41"/>
      <c r="F41"/>
      <c r="G41"/>
      <c r="H41"/>
      <c r="I41"/>
      <c r="J41"/>
      <c r="K41"/>
      <c r="L41" s="128"/>
    </row>
    <row r="42" spans="1:12">
      <c r="A42"/>
      <c r="B42"/>
      <c r="C42"/>
      <c r="D42"/>
      <c r="E42"/>
      <c r="F42"/>
      <c r="G42"/>
      <c r="H42"/>
      <c r="I42"/>
      <c r="J42"/>
      <c r="K42"/>
      <c r="L42" s="128"/>
    </row>
    <row r="43" spans="1:12">
      <c r="A43"/>
      <c r="B43"/>
      <c r="C43"/>
      <c r="D43"/>
      <c r="E43"/>
      <c r="F43"/>
      <c r="G43"/>
      <c r="H43"/>
      <c r="I43"/>
      <c r="J43"/>
      <c r="K43"/>
      <c r="L43" s="128"/>
    </row>
    <row r="44" spans="1:12">
      <c r="A44"/>
      <c r="B44"/>
      <c r="C44"/>
      <c r="D44"/>
      <c r="E44"/>
      <c r="F44"/>
      <c r="G44"/>
      <c r="H44"/>
      <c r="I44"/>
      <c r="J44"/>
      <c r="K44"/>
      <c r="L44" s="128"/>
    </row>
    <row r="45" spans="1:12">
      <c r="A45"/>
      <c r="B45"/>
      <c r="C45"/>
      <c r="D45"/>
      <c r="E45"/>
      <c r="F45"/>
      <c r="G45"/>
      <c r="H45"/>
      <c r="I45"/>
      <c r="J45"/>
      <c r="K45"/>
      <c r="L45" s="128"/>
    </row>
    <row r="46" spans="1:12">
      <c r="A46"/>
      <c r="B46"/>
      <c r="C46"/>
      <c r="D46"/>
      <c r="E46"/>
      <c r="F46"/>
      <c r="G46"/>
      <c r="H46"/>
      <c r="I46"/>
      <c r="J46"/>
      <c r="K46"/>
      <c r="L46" s="128"/>
    </row>
    <row r="47" spans="1:12">
      <c r="A47"/>
      <c r="B47"/>
      <c r="C47"/>
      <c r="D47"/>
      <c r="E47"/>
      <c r="F47"/>
      <c r="G47"/>
      <c r="H47"/>
      <c r="I47"/>
      <c r="J47"/>
      <c r="K47"/>
      <c r="L47" s="128"/>
    </row>
    <row r="48" spans="1:12">
      <c r="A48"/>
      <c r="B48"/>
      <c r="C48"/>
      <c r="D48"/>
      <c r="E48"/>
      <c r="F48"/>
      <c r="G48"/>
      <c r="H48"/>
      <c r="I48"/>
      <c r="J48"/>
      <c r="K48"/>
      <c r="L48" s="128"/>
    </row>
    <row r="49" spans="1:12" ht="12.75" customHeight="1">
      <c r="A49"/>
      <c r="B49"/>
      <c r="C49"/>
      <c r="D49"/>
      <c r="E49"/>
      <c r="F49"/>
      <c r="G49"/>
      <c r="H49"/>
      <c r="I49"/>
      <c r="J49"/>
      <c r="K49"/>
      <c r="L49" s="128"/>
    </row>
    <row r="50" spans="1:12" ht="12" customHeight="1">
      <c r="A50"/>
      <c r="B50"/>
      <c r="C50"/>
      <c r="D50"/>
      <c r="E50"/>
      <c r="F50"/>
      <c r="G50"/>
      <c r="H50"/>
      <c r="I50"/>
      <c r="J50"/>
      <c r="K50"/>
      <c r="L50" s="128"/>
    </row>
    <row r="51" spans="1:12" ht="12" customHeight="1">
      <c r="A51"/>
      <c r="B51"/>
      <c r="C51"/>
      <c r="D51"/>
      <c r="E51"/>
      <c r="F51"/>
      <c r="G51"/>
      <c r="H51"/>
      <c r="I51"/>
      <c r="J51"/>
      <c r="K51"/>
      <c r="L51" s="128"/>
    </row>
    <row r="52" spans="1:12" ht="12" customHeight="1">
      <c r="A52"/>
      <c r="B52"/>
      <c r="C52"/>
      <c r="D52"/>
      <c r="E52"/>
      <c r="F52"/>
      <c r="G52"/>
      <c r="H52"/>
      <c r="I52"/>
      <c r="J52"/>
      <c r="K52"/>
      <c r="L52" s="128"/>
    </row>
    <row r="53" spans="1:12" ht="12" customHeight="1">
      <c r="A53" s="31"/>
      <c r="B53" s="31"/>
      <c r="C53" s="31"/>
      <c r="D53" s="31"/>
      <c r="E53" s="31"/>
      <c r="F53" s="31"/>
      <c r="G53" s="31"/>
      <c r="H53" s="31"/>
      <c r="I53" s="31"/>
      <c r="J53" s="31"/>
      <c r="K53" s="31"/>
      <c r="L53" s="31"/>
    </row>
    <row r="54" spans="1:12" ht="12" customHeight="1">
      <c r="A54" s="31"/>
      <c r="B54" s="31"/>
      <c r="C54" s="31"/>
      <c r="D54" s="31"/>
      <c r="E54" s="31"/>
      <c r="F54" s="31"/>
      <c r="G54" s="31"/>
      <c r="H54" s="31"/>
      <c r="I54" s="31"/>
      <c r="J54" s="31"/>
      <c r="K54" s="31"/>
      <c r="L54" s="31"/>
    </row>
    <row r="55" spans="1:12" ht="12" customHeight="1">
      <c r="A55" s="31"/>
      <c r="B55" s="31"/>
      <c r="C55" s="31"/>
      <c r="D55" s="31"/>
      <c r="E55" s="31"/>
      <c r="F55" s="31"/>
      <c r="G55" s="31"/>
      <c r="H55" s="31"/>
      <c r="I55" s="31"/>
      <c r="J55" s="31"/>
      <c r="K55" s="31"/>
      <c r="L55" s="31"/>
    </row>
    <row r="56" spans="1:12" ht="12" customHeight="1">
      <c r="A56" s="31"/>
      <c r="B56" s="31"/>
      <c r="C56" s="31"/>
      <c r="D56" s="31"/>
      <c r="E56" s="31"/>
      <c r="F56" s="31"/>
      <c r="G56" s="31"/>
      <c r="H56" s="31"/>
      <c r="I56" s="31"/>
      <c r="J56" s="31"/>
      <c r="K56" s="31"/>
      <c r="L56" s="31"/>
    </row>
    <row r="57" spans="1:12" ht="12" customHeight="1">
      <c r="A57" s="31"/>
      <c r="B57" s="31"/>
      <c r="C57" s="31"/>
      <c r="D57" s="31"/>
      <c r="E57" s="31"/>
      <c r="F57" s="31"/>
      <c r="G57" s="31"/>
      <c r="H57" s="31"/>
      <c r="I57" s="31"/>
      <c r="J57" s="31"/>
      <c r="K57" s="31"/>
      <c r="L57" s="31"/>
    </row>
    <row r="58" spans="1:12" ht="12" customHeight="1">
      <c r="A58" s="31"/>
      <c r="B58" s="31"/>
      <c r="C58" s="31"/>
      <c r="D58" s="31"/>
      <c r="E58" s="31"/>
      <c r="F58" s="31"/>
      <c r="G58" s="31"/>
      <c r="H58" s="31"/>
      <c r="I58" s="31"/>
      <c r="J58" s="31"/>
      <c r="K58" s="31"/>
      <c r="L58" s="31"/>
    </row>
    <row r="59" spans="1:12" ht="12" customHeight="1">
      <c r="A59" s="31"/>
      <c r="B59" s="31"/>
      <c r="C59" s="31"/>
      <c r="D59" s="31"/>
      <c r="E59" s="31"/>
      <c r="F59" s="31"/>
      <c r="G59" s="31"/>
      <c r="H59" s="31"/>
      <c r="I59" s="31"/>
      <c r="J59" s="31"/>
      <c r="K59" s="31"/>
      <c r="L59" s="31"/>
    </row>
    <row r="60" spans="1:12" ht="12" customHeight="1">
      <c r="A60" s="31"/>
      <c r="B60" s="31"/>
      <c r="C60" s="31"/>
      <c r="D60" s="31"/>
      <c r="E60" s="31"/>
      <c r="F60" s="31"/>
      <c r="G60" s="31"/>
      <c r="H60" s="31"/>
      <c r="I60" s="31"/>
      <c r="J60" s="31"/>
      <c r="K60" s="31"/>
      <c r="L60" s="31"/>
    </row>
    <row r="61" spans="1:12" ht="8.25" customHeight="1" thickBot="1">
      <c r="A61" s="31"/>
      <c r="B61" s="31"/>
      <c r="C61" s="31"/>
      <c r="D61" s="31"/>
      <c r="E61" s="31"/>
      <c r="F61" s="31"/>
      <c r="G61" s="31"/>
      <c r="H61" s="31"/>
      <c r="I61" s="31"/>
      <c r="J61" s="31"/>
      <c r="K61" s="31"/>
      <c r="L61" s="31"/>
    </row>
    <row r="62" spans="1:12">
      <c r="A62" s="33"/>
      <c r="B62" s="33" t="s">
        <v>0</v>
      </c>
      <c r="C62" s="32"/>
      <c r="D62" s="32"/>
      <c r="E62" s="32"/>
      <c r="F62" s="32"/>
      <c r="G62" s="32"/>
      <c r="H62" s="32"/>
      <c r="I62" s="35"/>
      <c r="J62" s="35"/>
      <c r="K62" s="35"/>
      <c r="L62" s="35" t="s">
        <v>1663</v>
      </c>
    </row>
  </sheetData>
  <printOptions horizontalCentered="1"/>
  <pageMargins left="0.25" right="0.25" top="0.25" bottom="0" header="0" footer="0"/>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theme="3"/>
  </sheetPr>
  <dimension ref="A1:G181"/>
  <sheetViews>
    <sheetView workbookViewId="0">
      <selection activeCell="F9" sqref="F9"/>
    </sheetView>
  </sheetViews>
  <sheetFormatPr defaultRowHeight="15"/>
  <cols>
    <col min="1" max="1" width="12.140625" bestFit="1" customWidth="1"/>
    <col min="2" max="2" width="12.7109375" customWidth="1"/>
    <col min="3" max="3" width="8.140625" customWidth="1"/>
    <col min="4" max="4" width="8.7109375" bestFit="1" customWidth="1"/>
    <col min="5" max="5" width="9" customWidth="1"/>
    <col min="6" max="6" width="14" style="128" customWidth="1"/>
  </cols>
  <sheetData>
    <row r="1" spans="1:7">
      <c r="A1" s="128" t="s">
        <v>938</v>
      </c>
      <c r="B1" t="s">
        <v>161</v>
      </c>
      <c r="C1" t="s">
        <v>939</v>
      </c>
      <c r="D1" t="s">
        <v>925</v>
      </c>
      <c r="E1" t="s">
        <v>44</v>
      </c>
      <c r="F1" s="128" t="s">
        <v>1628</v>
      </c>
      <c r="G1" s="128"/>
    </row>
    <row r="2" spans="1:7">
      <c r="A2">
        <v>1</v>
      </c>
      <c r="B2" s="121">
        <v>41459</v>
      </c>
      <c r="C2" s="193">
        <v>0.38702546296296297</v>
      </c>
      <c r="D2">
        <v>489.2</v>
      </c>
      <c r="E2">
        <v>1576810</v>
      </c>
      <c r="F2" s="128">
        <v>487.35</v>
      </c>
    </row>
    <row r="3" spans="1:7">
      <c r="A3" s="128">
        <v>2</v>
      </c>
      <c r="B3" s="121">
        <v>41459</v>
      </c>
      <c r="C3" s="193">
        <v>0.38734953703703701</v>
      </c>
      <c r="D3">
        <v>488.94</v>
      </c>
      <c r="E3">
        <v>1685640</v>
      </c>
      <c r="F3" s="128">
        <v>487.35</v>
      </c>
      <c r="G3" s="128"/>
    </row>
    <row r="4" spans="1:7">
      <c r="A4" s="128">
        <v>4</v>
      </c>
      <c r="B4" s="121">
        <v>41459</v>
      </c>
      <c r="C4" s="193">
        <v>0.38880787037037035</v>
      </c>
      <c r="D4">
        <v>488.53</v>
      </c>
      <c r="E4">
        <v>1949180</v>
      </c>
      <c r="F4" s="128">
        <v>487.35</v>
      </c>
      <c r="G4" s="128"/>
    </row>
    <row r="5" spans="1:7">
      <c r="A5" s="128">
        <v>6</v>
      </c>
      <c r="B5" s="121">
        <v>41459</v>
      </c>
      <c r="C5" s="193">
        <v>0.38944444444444448</v>
      </c>
      <c r="D5">
        <v>488.53</v>
      </c>
      <c r="E5">
        <v>1949180</v>
      </c>
      <c r="F5" s="128">
        <v>487.35</v>
      </c>
      <c r="G5" s="128"/>
    </row>
    <row r="6" spans="1:7">
      <c r="A6" s="128">
        <v>8</v>
      </c>
      <c r="B6" s="121">
        <v>41459</v>
      </c>
      <c r="C6" s="193">
        <v>0.39034722222222223</v>
      </c>
      <c r="D6">
        <v>488.29</v>
      </c>
      <c r="E6">
        <v>2316790</v>
      </c>
      <c r="F6" s="128">
        <v>487.35</v>
      </c>
      <c r="G6" s="128"/>
    </row>
    <row r="7" spans="1:7">
      <c r="A7" s="128">
        <v>10</v>
      </c>
      <c r="B7" s="121">
        <v>41459</v>
      </c>
      <c r="C7" s="193">
        <v>0.39158564814814811</v>
      </c>
      <c r="D7">
        <v>488.34</v>
      </c>
      <c r="E7">
        <v>2572900</v>
      </c>
      <c r="F7" s="128">
        <v>487.35</v>
      </c>
      <c r="G7" s="128"/>
    </row>
    <row r="8" spans="1:7">
      <c r="A8" s="128">
        <v>12</v>
      </c>
      <c r="B8" s="121">
        <v>41459</v>
      </c>
      <c r="C8" s="193">
        <v>0.39222222222222225</v>
      </c>
      <c r="D8">
        <v>488.34</v>
      </c>
      <c r="E8">
        <v>2572900</v>
      </c>
      <c r="F8" s="128">
        <v>487.35</v>
      </c>
      <c r="G8" s="128"/>
    </row>
    <row r="9" spans="1:7">
      <c r="A9" s="128">
        <v>16</v>
      </c>
      <c r="B9" s="121">
        <v>41459</v>
      </c>
      <c r="C9" s="193">
        <v>0.39432870370370371</v>
      </c>
      <c r="D9">
        <v>488.34</v>
      </c>
      <c r="E9">
        <v>3160580</v>
      </c>
      <c r="F9" s="128">
        <v>487.35</v>
      </c>
      <c r="G9" s="128"/>
    </row>
    <row r="10" spans="1:7">
      <c r="A10" s="128">
        <v>18</v>
      </c>
      <c r="B10" s="121">
        <v>41459</v>
      </c>
      <c r="C10" s="193">
        <v>0.39501157407407406</v>
      </c>
      <c r="D10">
        <v>488.34</v>
      </c>
      <c r="E10">
        <v>3160580</v>
      </c>
      <c r="F10" s="128">
        <v>487.35</v>
      </c>
      <c r="G10" s="128"/>
    </row>
    <row r="11" spans="1:7">
      <c r="A11" s="128">
        <v>20</v>
      </c>
      <c r="B11" s="121">
        <v>41459</v>
      </c>
      <c r="C11" s="193">
        <v>0.39594907407407409</v>
      </c>
      <c r="D11">
        <v>488.11</v>
      </c>
      <c r="E11">
        <v>3621630</v>
      </c>
      <c r="F11" s="128">
        <v>487.35</v>
      </c>
      <c r="G11" s="128"/>
    </row>
    <row r="12" spans="1:7">
      <c r="A12" s="128">
        <v>22</v>
      </c>
      <c r="B12" s="121">
        <v>41459</v>
      </c>
      <c r="C12" s="193">
        <v>0.39719907407407407</v>
      </c>
      <c r="D12">
        <v>488.57</v>
      </c>
      <c r="E12">
        <v>3999140</v>
      </c>
      <c r="F12" s="128">
        <v>487.35</v>
      </c>
      <c r="G12" s="128"/>
    </row>
    <row r="13" spans="1:7">
      <c r="A13" s="128">
        <v>24</v>
      </c>
      <c r="B13" s="121">
        <v>41459</v>
      </c>
      <c r="C13" s="193">
        <v>0.39782407407407411</v>
      </c>
      <c r="D13">
        <v>489.03</v>
      </c>
      <c r="E13">
        <v>4151170</v>
      </c>
      <c r="F13" s="128">
        <v>487.35</v>
      </c>
      <c r="G13" s="128"/>
    </row>
    <row r="14" spans="1:7">
      <c r="A14" s="128">
        <v>26</v>
      </c>
      <c r="B14" s="121">
        <v>41459</v>
      </c>
      <c r="C14" s="193">
        <v>0.39846064814814813</v>
      </c>
      <c r="D14">
        <v>489.02</v>
      </c>
      <c r="E14">
        <v>4444100</v>
      </c>
      <c r="F14" s="128">
        <v>487.35</v>
      </c>
      <c r="G14" s="128"/>
    </row>
    <row r="15" spans="1:7">
      <c r="A15" s="128">
        <v>30</v>
      </c>
      <c r="B15" s="121">
        <v>41459</v>
      </c>
      <c r="C15" s="193">
        <v>0.40059027777777773</v>
      </c>
      <c r="D15">
        <v>489.04</v>
      </c>
      <c r="E15">
        <v>4757660</v>
      </c>
      <c r="F15" s="128">
        <v>487.35</v>
      </c>
      <c r="G15" s="128"/>
    </row>
    <row r="16" spans="1:7">
      <c r="A16" s="128">
        <v>32</v>
      </c>
      <c r="B16" s="121">
        <v>41459</v>
      </c>
      <c r="C16" s="193">
        <v>0.4012384259259259</v>
      </c>
      <c r="D16">
        <v>488.49</v>
      </c>
      <c r="E16">
        <v>5051270</v>
      </c>
      <c r="F16" s="128">
        <v>487.35</v>
      </c>
      <c r="G16" s="128"/>
    </row>
    <row r="17" spans="1:7">
      <c r="A17" s="128">
        <v>34</v>
      </c>
      <c r="B17" s="121">
        <v>41459</v>
      </c>
      <c r="C17" s="193">
        <v>0.40281250000000002</v>
      </c>
      <c r="D17">
        <v>489.08</v>
      </c>
      <c r="E17">
        <v>5339200</v>
      </c>
      <c r="F17" s="128">
        <v>487.35</v>
      </c>
      <c r="G17" s="128"/>
    </row>
    <row r="18" spans="1:7">
      <c r="A18" s="128">
        <v>36</v>
      </c>
      <c r="B18" s="121">
        <v>41459</v>
      </c>
      <c r="C18" s="193">
        <v>0.40409722222222227</v>
      </c>
      <c r="D18">
        <v>489.25</v>
      </c>
      <c r="E18">
        <v>5753120</v>
      </c>
      <c r="F18" s="128">
        <v>487.35</v>
      </c>
      <c r="G18" s="128"/>
    </row>
    <row r="19" spans="1:7">
      <c r="A19" s="128">
        <v>38</v>
      </c>
      <c r="B19" s="121">
        <v>41459</v>
      </c>
      <c r="C19" s="193">
        <v>0.40563657407407411</v>
      </c>
      <c r="D19">
        <v>488.94</v>
      </c>
      <c r="E19">
        <v>6036980</v>
      </c>
      <c r="F19" s="128">
        <v>487.35</v>
      </c>
      <c r="G19" s="128"/>
    </row>
    <row r="20" spans="1:7">
      <c r="A20" s="128">
        <v>40</v>
      </c>
      <c r="B20" s="121">
        <v>41459</v>
      </c>
      <c r="C20" s="193">
        <v>0.40687500000000004</v>
      </c>
      <c r="D20">
        <v>488.97</v>
      </c>
      <c r="E20">
        <v>6341890</v>
      </c>
      <c r="F20" s="128">
        <v>487.35</v>
      </c>
      <c r="G20" s="128"/>
    </row>
    <row r="21" spans="1:7">
      <c r="A21" s="128">
        <v>44</v>
      </c>
      <c r="B21" s="121">
        <v>41459</v>
      </c>
      <c r="C21" s="193">
        <v>0.40842592592592591</v>
      </c>
      <c r="D21">
        <v>489.13</v>
      </c>
      <c r="E21">
        <v>6783420</v>
      </c>
      <c r="F21" s="128">
        <v>487.35</v>
      </c>
      <c r="G21" s="128"/>
    </row>
    <row r="22" spans="1:7">
      <c r="A22" s="128">
        <v>46</v>
      </c>
      <c r="B22" s="121">
        <v>41459</v>
      </c>
      <c r="C22" s="193">
        <v>0.40969907407407408</v>
      </c>
      <c r="D22">
        <v>489.46</v>
      </c>
      <c r="E22">
        <v>7204810</v>
      </c>
      <c r="F22" s="128">
        <v>487.35</v>
      </c>
      <c r="G22" s="128"/>
    </row>
    <row r="23" spans="1:7">
      <c r="A23" s="128">
        <v>48</v>
      </c>
      <c r="B23" s="121">
        <v>41459</v>
      </c>
      <c r="C23" s="193">
        <v>0.41103009259259254</v>
      </c>
      <c r="D23">
        <v>489.66</v>
      </c>
      <c r="E23">
        <v>7546950</v>
      </c>
      <c r="F23" s="128">
        <v>487.35</v>
      </c>
      <c r="G23" s="128"/>
    </row>
    <row r="24" spans="1:7">
      <c r="A24" s="128">
        <v>50</v>
      </c>
      <c r="B24" s="121">
        <v>41459</v>
      </c>
      <c r="C24" s="193">
        <v>0.41246527777777775</v>
      </c>
      <c r="D24">
        <v>489.83</v>
      </c>
      <c r="E24">
        <v>8103810</v>
      </c>
      <c r="F24" s="128">
        <v>487.35</v>
      </c>
      <c r="G24" s="128"/>
    </row>
    <row r="25" spans="1:7">
      <c r="A25" s="128">
        <v>52</v>
      </c>
      <c r="B25" s="121">
        <v>41459</v>
      </c>
      <c r="C25" s="193">
        <v>0.41395833333333337</v>
      </c>
      <c r="D25">
        <v>489.7</v>
      </c>
      <c r="E25">
        <v>8836420</v>
      </c>
      <c r="F25" s="128">
        <v>487.35</v>
      </c>
      <c r="G25" s="128"/>
    </row>
    <row r="26" spans="1:7">
      <c r="A26" s="128">
        <v>54</v>
      </c>
      <c r="B26" s="121">
        <v>41459</v>
      </c>
      <c r="C26" s="193">
        <v>0.41543981481481485</v>
      </c>
      <c r="D26">
        <v>490</v>
      </c>
      <c r="E26">
        <v>9243240</v>
      </c>
      <c r="F26" s="128">
        <v>487.35</v>
      </c>
      <c r="G26" s="128"/>
    </row>
    <row r="27" spans="1:7">
      <c r="A27" s="128">
        <v>58</v>
      </c>
      <c r="B27" s="121">
        <v>41459</v>
      </c>
      <c r="C27" s="193">
        <v>0.41760416666666672</v>
      </c>
      <c r="D27">
        <v>489.75</v>
      </c>
      <c r="E27">
        <v>9537480</v>
      </c>
      <c r="F27" s="128">
        <v>487.35</v>
      </c>
      <c r="G27" s="128"/>
    </row>
    <row r="28" spans="1:7">
      <c r="A28" s="128">
        <v>60</v>
      </c>
      <c r="B28" s="121">
        <v>41459</v>
      </c>
      <c r="C28" s="193">
        <v>0.4181597222222222</v>
      </c>
      <c r="D28">
        <v>489.76</v>
      </c>
      <c r="E28">
        <v>9758550</v>
      </c>
      <c r="F28" s="128">
        <v>487.35</v>
      </c>
      <c r="G28" s="128"/>
    </row>
    <row r="29" spans="1:7">
      <c r="A29" s="128">
        <v>62</v>
      </c>
      <c r="B29" s="121">
        <v>41459</v>
      </c>
      <c r="C29" s="193">
        <v>0.41932870370370368</v>
      </c>
      <c r="D29">
        <v>489.62</v>
      </c>
      <c r="E29">
        <v>10041160</v>
      </c>
      <c r="F29" s="128">
        <v>487.35</v>
      </c>
      <c r="G29" s="128"/>
    </row>
    <row r="30" spans="1:7">
      <c r="A30" s="128">
        <v>64</v>
      </c>
      <c r="B30" s="121">
        <v>41459</v>
      </c>
      <c r="C30" s="193">
        <v>0.41934027777777777</v>
      </c>
      <c r="D30">
        <v>489.74</v>
      </c>
      <c r="E30">
        <v>10271590</v>
      </c>
      <c r="F30" s="128">
        <v>487.35</v>
      </c>
      <c r="G30" s="128"/>
    </row>
    <row r="31" spans="1:7">
      <c r="A31" s="128">
        <v>66</v>
      </c>
      <c r="B31" s="121">
        <v>41459</v>
      </c>
      <c r="C31" s="193">
        <v>0.4208796296296296</v>
      </c>
      <c r="D31">
        <v>489.65</v>
      </c>
      <c r="E31">
        <v>10971440</v>
      </c>
      <c r="F31" s="128">
        <v>487.35</v>
      </c>
      <c r="G31" s="128"/>
    </row>
    <row r="32" spans="1:7">
      <c r="A32" s="128">
        <v>68</v>
      </c>
      <c r="B32" s="121">
        <v>41459</v>
      </c>
      <c r="C32" s="193">
        <v>0.42148148148148151</v>
      </c>
      <c r="D32">
        <v>489.65</v>
      </c>
      <c r="E32">
        <v>10971440</v>
      </c>
      <c r="F32" s="128">
        <v>487.35</v>
      </c>
      <c r="G32" s="128"/>
    </row>
    <row r="33" spans="1:7">
      <c r="A33" s="128">
        <v>72</v>
      </c>
      <c r="B33" s="121">
        <v>41459</v>
      </c>
      <c r="C33" s="193">
        <v>0.42343749999999997</v>
      </c>
      <c r="D33">
        <v>489.22</v>
      </c>
      <c r="E33">
        <v>11794340</v>
      </c>
      <c r="F33" s="128">
        <v>487.35</v>
      </c>
      <c r="G33" s="128"/>
    </row>
    <row r="34" spans="1:7">
      <c r="A34" s="128">
        <v>74</v>
      </c>
      <c r="B34" s="121">
        <v>41459</v>
      </c>
      <c r="C34" s="193">
        <v>0.42372685185185183</v>
      </c>
      <c r="D34">
        <v>489.22</v>
      </c>
      <c r="E34">
        <v>11794340</v>
      </c>
      <c r="F34" s="128">
        <v>487.35</v>
      </c>
      <c r="G34" s="128"/>
    </row>
    <row r="35" spans="1:7">
      <c r="A35" s="128">
        <v>76</v>
      </c>
      <c r="B35" s="121">
        <v>41459</v>
      </c>
      <c r="C35" s="193">
        <v>0.4249768518518518</v>
      </c>
      <c r="D35">
        <v>489.83</v>
      </c>
      <c r="E35">
        <v>12152100</v>
      </c>
      <c r="F35" s="128">
        <v>487.35</v>
      </c>
      <c r="G35" s="128"/>
    </row>
    <row r="36" spans="1:7">
      <c r="A36" s="128">
        <v>78</v>
      </c>
      <c r="B36" s="121">
        <v>41459</v>
      </c>
      <c r="C36" s="193">
        <v>0.42622685185185188</v>
      </c>
      <c r="D36">
        <v>489.81</v>
      </c>
      <c r="E36">
        <v>12475850</v>
      </c>
      <c r="F36" s="128">
        <v>487.35</v>
      </c>
      <c r="G36" s="128"/>
    </row>
    <row r="37" spans="1:7">
      <c r="A37" s="128">
        <v>80</v>
      </c>
      <c r="B37" s="121">
        <v>41459</v>
      </c>
      <c r="C37" s="193">
        <v>0.42625000000000002</v>
      </c>
      <c r="D37">
        <v>489.81</v>
      </c>
      <c r="E37">
        <v>12475850</v>
      </c>
      <c r="F37" s="128">
        <v>487.35</v>
      </c>
      <c r="G37" s="128"/>
    </row>
    <row r="38" spans="1:7">
      <c r="A38" s="128">
        <v>82</v>
      </c>
      <c r="B38" s="121">
        <v>41459</v>
      </c>
      <c r="C38" s="193">
        <v>0.4277199074074074</v>
      </c>
      <c r="D38">
        <v>489.2</v>
      </c>
      <c r="E38">
        <v>12829550</v>
      </c>
      <c r="F38" s="128">
        <v>487.35</v>
      </c>
      <c r="G38" s="128"/>
    </row>
    <row r="39" spans="1:7">
      <c r="A39" s="128">
        <v>86</v>
      </c>
      <c r="B39" s="121">
        <v>41459</v>
      </c>
      <c r="C39" s="193">
        <v>0.42832175925925925</v>
      </c>
      <c r="D39">
        <v>489.2</v>
      </c>
      <c r="E39">
        <v>12829550</v>
      </c>
      <c r="F39" s="128">
        <v>487.35</v>
      </c>
      <c r="G39" s="128"/>
    </row>
    <row r="40" spans="1:7">
      <c r="A40" s="128">
        <v>88</v>
      </c>
      <c r="B40" s="121">
        <v>41459</v>
      </c>
      <c r="C40" s="193">
        <v>0.4289930555555555</v>
      </c>
      <c r="D40">
        <v>488.76</v>
      </c>
      <c r="E40">
        <v>13143900</v>
      </c>
      <c r="F40" s="128">
        <v>487.35</v>
      </c>
      <c r="G40" s="128"/>
    </row>
    <row r="41" spans="1:7">
      <c r="A41" s="128">
        <v>90</v>
      </c>
      <c r="B41" s="121">
        <v>41459</v>
      </c>
      <c r="C41" s="193">
        <v>0.42924768518518519</v>
      </c>
      <c r="D41">
        <v>488.76</v>
      </c>
      <c r="E41">
        <v>13143900</v>
      </c>
      <c r="F41" s="128">
        <v>487.35</v>
      </c>
      <c r="G41" s="128"/>
    </row>
    <row r="42" spans="1:7">
      <c r="A42" s="128">
        <v>92</v>
      </c>
      <c r="B42" s="121">
        <v>41459</v>
      </c>
      <c r="C42" s="193">
        <v>0.43053240740740745</v>
      </c>
      <c r="D42">
        <v>489.73</v>
      </c>
      <c r="E42">
        <v>13513870</v>
      </c>
      <c r="F42" s="128">
        <v>487.35</v>
      </c>
      <c r="G42" s="128"/>
    </row>
    <row r="43" spans="1:7">
      <c r="A43" s="128">
        <v>94</v>
      </c>
      <c r="B43" s="121">
        <v>41459</v>
      </c>
      <c r="C43" s="193">
        <v>0.43108796296296298</v>
      </c>
      <c r="D43">
        <v>489.78</v>
      </c>
      <c r="E43">
        <v>13726330</v>
      </c>
      <c r="F43" s="128">
        <v>487.35</v>
      </c>
      <c r="G43" s="128"/>
    </row>
    <row r="44" spans="1:7">
      <c r="A44" s="128">
        <v>96</v>
      </c>
      <c r="B44" s="121">
        <v>41459</v>
      </c>
      <c r="C44" s="193">
        <v>0.43202546296296296</v>
      </c>
      <c r="D44">
        <v>489.21</v>
      </c>
      <c r="E44">
        <v>13906080</v>
      </c>
      <c r="F44" s="128">
        <v>487.35</v>
      </c>
      <c r="G44" s="128"/>
    </row>
    <row r="45" spans="1:7">
      <c r="A45" s="128">
        <v>100</v>
      </c>
      <c r="B45" s="121">
        <v>41459</v>
      </c>
      <c r="C45" s="193">
        <v>0.43480324074074073</v>
      </c>
      <c r="D45">
        <v>490.15</v>
      </c>
      <c r="E45">
        <v>14313990</v>
      </c>
      <c r="F45" s="128">
        <v>487.35</v>
      </c>
      <c r="G45" s="128"/>
    </row>
    <row r="46" spans="1:7">
      <c r="A46" s="128">
        <v>102</v>
      </c>
      <c r="B46" s="121">
        <v>41459</v>
      </c>
      <c r="C46" s="193">
        <v>0.43548611111111107</v>
      </c>
      <c r="D46">
        <v>489.96</v>
      </c>
      <c r="E46">
        <v>14537540</v>
      </c>
      <c r="F46" s="128">
        <v>487.35</v>
      </c>
      <c r="G46" s="128"/>
    </row>
    <row r="47" spans="1:7">
      <c r="A47" s="128">
        <v>104</v>
      </c>
      <c r="B47" s="121">
        <v>41459</v>
      </c>
      <c r="C47" s="193">
        <v>0.43670138888888888</v>
      </c>
      <c r="D47">
        <v>489.99</v>
      </c>
      <c r="E47">
        <v>14796930</v>
      </c>
      <c r="F47" s="128">
        <v>487.35</v>
      </c>
      <c r="G47" s="128"/>
    </row>
    <row r="48" spans="1:7">
      <c r="A48" s="128">
        <v>106</v>
      </c>
      <c r="B48" s="121">
        <v>41459</v>
      </c>
      <c r="C48" s="193">
        <v>0.43828703703703703</v>
      </c>
      <c r="D48">
        <v>489.47</v>
      </c>
      <c r="E48">
        <v>14990670</v>
      </c>
      <c r="F48" s="128">
        <v>487.35</v>
      </c>
      <c r="G48" s="128"/>
    </row>
    <row r="49" spans="1:7">
      <c r="A49" s="128">
        <v>108</v>
      </c>
      <c r="B49" s="121">
        <v>41459</v>
      </c>
      <c r="C49" s="193">
        <v>0.43956018518518519</v>
      </c>
      <c r="D49">
        <v>490.01</v>
      </c>
      <c r="E49">
        <v>15318850</v>
      </c>
      <c r="F49" s="128">
        <v>487.35</v>
      </c>
      <c r="G49" s="128"/>
    </row>
    <row r="50" spans="1:7">
      <c r="A50" s="128">
        <v>110</v>
      </c>
      <c r="B50" s="121">
        <v>41459</v>
      </c>
      <c r="C50" s="193">
        <v>0.44081018518518517</v>
      </c>
      <c r="D50">
        <v>489.5</v>
      </c>
      <c r="E50">
        <v>15578590</v>
      </c>
      <c r="F50" s="128">
        <v>487.35</v>
      </c>
      <c r="G50" s="128"/>
    </row>
    <row r="51" spans="1:7">
      <c r="A51" s="128">
        <v>114</v>
      </c>
      <c r="B51" s="121">
        <v>41459</v>
      </c>
      <c r="C51" s="193">
        <v>0.442349537037037</v>
      </c>
      <c r="D51">
        <v>490.65</v>
      </c>
      <c r="E51">
        <v>15821320</v>
      </c>
      <c r="F51" s="128">
        <v>487.35</v>
      </c>
      <c r="G51" s="128"/>
    </row>
    <row r="52" spans="1:7">
      <c r="A52" s="128">
        <v>116</v>
      </c>
      <c r="B52" s="121">
        <v>41459</v>
      </c>
      <c r="C52" s="193">
        <v>0.44358796296296293</v>
      </c>
      <c r="D52">
        <v>489.59</v>
      </c>
      <c r="E52">
        <v>16203300</v>
      </c>
      <c r="F52" s="128">
        <v>487.35</v>
      </c>
      <c r="G52" s="128"/>
    </row>
    <row r="53" spans="1:7">
      <c r="A53" s="128">
        <v>118</v>
      </c>
      <c r="B53" s="121">
        <v>41459</v>
      </c>
      <c r="C53" s="193">
        <v>0.44511574074074073</v>
      </c>
      <c r="D53">
        <v>489.77</v>
      </c>
      <c r="E53">
        <v>16424610</v>
      </c>
      <c r="F53" s="128">
        <v>487.35</v>
      </c>
      <c r="G53" s="128"/>
    </row>
    <row r="54" spans="1:7">
      <c r="A54" s="128">
        <v>120</v>
      </c>
      <c r="B54" s="121">
        <v>41459</v>
      </c>
      <c r="C54" s="193">
        <v>0.44637731481481485</v>
      </c>
      <c r="D54">
        <v>489.41</v>
      </c>
      <c r="E54">
        <v>16661540</v>
      </c>
      <c r="F54" s="128">
        <v>487.35</v>
      </c>
      <c r="G54" s="128"/>
    </row>
    <row r="55" spans="1:7">
      <c r="A55" s="128">
        <v>122</v>
      </c>
      <c r="B55" s="121">
        <v>41459</v>
      </c>
      <c r="C55" s="193">
        <v>0.44640046296296299</v>
      </c>
      <c r="D55">
        <v>489.42</v>
      </c>
      <c r="E55">
        <v>16928540</v>
      </c>
      <c r="F55" s="128">
        <v>487.35</v>
      </c>
      <c r="G55" s="128"/>
    </row>
    <row r="56" spans="1:7">
      <c r="A56" s="128">
        <v>124</v>
      </c>
      <c r="B56" s="121">
        <v>41459</v>
      </c>
      <c r="C56" s="193">
        <v>0.44795138888888886</v>
      </c>
      <c r="D56">
        <v>489.46</v>
      </c>
      <c r="E56">
        <v>17348040</v>
      </c>
      <c r="F56" s="128">
        <v>487.35</v>
      </c>
      <c r="G56" s="128"/>
    </row>
    <row r="57" spans="1:7">
      <c r="A57" s="128">
        <v>128</v>
      </c>
      <c r="B57" s="121">
        <v>41459</v>
      </c>
      <c r="C57" s="193">
        <v>0.45072916666666668</v>
      </c>
      <c r="D57">
        <v>489.09</v>
      </c>
      <c r="E57">
        <v>18068300</v>
      </c>
      <c r="F57" s="128">
        <v>487.35</v>
      </c>
      <c r="G57" s="128"/>
    </row>
    <row r="58" spans="1:7">
      <c r="A58" s="128">
        <v>130</v>
      </c>
      <c r="B58" s="121">
        <v>41459</v>
      </c>
      <c r="C58" s="193">
        <v>0.45501157407407411</v>
      </c>
      <c r="D58">
        <v>488.18</v>
      </c>
      <c r="E58">
        <v>18870140</v>
      </c>
      <c r="F58" s="128">
        <v>487.35</v>
      </c>
      <c r="G58" s="128"/>
    </row>
    <row r="59" spans="1:7">
      <c r="A59" s="128">
        <v>132</v>
      </c>
      <c r="B59" s="121">
        <v>41459</v>
      </c>
      <c r="C59" s="193">
        <v>0.45561342592592591</v>
      </c>
      <c r="D59">
        <v>488.03</v>
      </c>
      <c r="E59">
        <v>19378140</v>
      </c>
      <c r="F59" s="128">
        <v>487.35</v>
      </c>
      <c r="G59" s="128"/>
    </row>
    <row r="60" spans="1:7">
      <c r="A60" s="128">
        <v>134</v>
      </c>
      <c r="B60" s="121">
        <v>41459</v>
      </c>
      <c r="C60" s="193">
        <v>0.45681712962962967</v>
      </c>
      <c r="D60">
        <v>487.16</v>
      </c>
      <c r="E60">
        <v>20380230</v>
      </c>
      <c r="F60" s="128">
        <v>487.35</v>
      </c>
      <c r="G60" s="128"/>
    </row>
    <row r="61" spans="1:7">
      <c r="A61" s="128">
        <v>136</v>
      </c>
      <c r="B61" s="121">
        <v>41459</v>
      </c>
      <c r="C61" s="193">
        <v>0.45832175925925928</v>
      </c>
      <c r="D61">
        <v>487.6</v>
      </c>
      <c r="E61">
        <v>21149970</v>
      </c>
      <c r="F61" s="128">
        <v>487.35</v>
      </c>
      <c r="G61" s="128"/>
    </row>
    <row r="62" spans="1:7">
      <c r="A62" s="128">
        <v>138</v>
      </c>
      <c r="B62" s="121">
        <v>41459</v>
      </c>
      <c r="C62" s="193">
        <v>0.45958333333333329</v>
      </c>
      <c r="D62">
        <v>487.26</v>
      </c>
      <c r="E62">
        <v>21757100</v>
      </c>
      <c r="F62" s="128">
        <v>487.35</v>
      </c>
      <c r="G62" s="128"/>
    </row>
    <row r="63" spans="1:7">
      <c r="A63" s="128">
        <v>142</v>
      </c>
      <c r="B63" s="121">
        <v>41459</v>
      </c>
      <c r="C63" s="193">
        <v>0.46258101851851857</v>
      </c>
      <c r="D63">
        <v>487.47</v>
      </c>
      <c r="E63">
        <v>22379170</v>
      </c>
      <c r="F63" s="128">
        <v>487.35</v>
      </c>
      <c r="G63" s="128"/>
    </row>
    <row r="64" spans="1:7">
      <c r="A64" s="128">
        <v>144</v>
      </c>
      <c r="B64" s="121">
        <v>41459</v>
      </c>
      <c r="C64" s="193">
        <v>0.46378472222222222</v>
      </c>
      <c r="D64">
        <v>488</v>
      </c>
      <c r="E64">
        <v>22631520</v>
      </c>
      <c r="F64" s="128">
        <v>487.35</v>
      </c>
      <c r="G64" s="128"/>
    </row>
    <row r="65" spans="1:7">
      <c r="A65" s="128">
        <v>146</v>
      </c>
      <c r="B65" s="121">
        <v>41459</v>
      </c>
      <c r="C65" s="193">
        <v>0.46531250000000002</v>
      </c>
      <c r="D65">
        <v>487.49</v>
      </c>
      <c r="E65">
        <v>22796470</v>
      </c>
      <c r="F65" s="128">
        <v>487.35</v>
      </c>
      <c r="G65" s="128"/>
    </row>
    <row r="66" spans="1:7">
      <c r="A66" s="128">
        <v>148</v>
      </c>
      <c r="B66" s="121">
        <v>41459</v>
      </c>
      <c r="C66" s="193">
        <v>0.46675925925925926</v>
      </c>
      <c r="D66">
        <v>488.25</v>
      </c>
      <c r="E66">
        <v>23068510</v>
      </c>
      <c r="F66" s="128">
        <v>487.35</v>
      </c>
      <c r="G66" s="128"/>
    </row>
    <row r="67" spans="1:7">
      <c r="A67" s="128">
        <v>150</v>
      </c>
      <c r="B67" s="121">
        <v>41459</v>
      </c>
      <c r="C67" s="193">
        <v>0.46793981481481484</v>
      </c>
      <c r="D67">
        <v>488.37</v>
      </c>
      <c r="E67">
        <v>23296250</v>
      </c>
      <c r="F67" s="128">
        <v>487.35</v>
      </c>
      <c r="G67" s="128"/>
    </row>
    <row r="68" spans="1:7">
      <c r="A68" s="128">
        <v>152</v>
      </c>
      <c r="B68" s="121">
        <v>41459</v>
      </c>
      <c r="C68" s="193">
        <v>0.46943287037037035</v>
      </c>
      <c r="D68">
        <v>489.02</v>
      </c>
      <c r="E68">
        <v>23626560</v>
      </c>
      <c r="F68" s="128">
        <v>487.35</v>
      </c>
      <c r="G68" s="128"/>
    </row>
    <row r="69" spans="1:7">
      <c r="A69" s="128">
        <v>156</v>
      </c>
      <c r="B69" s="121">
        <v>41459</v>
      </c>
      <c r="C69" s="193">
        <v>0.47215277777777781</v>
      </c>
      <c r="D69">
        <v>489.31</v>
      </c>
      <c r="E69">
        <v>24033560</v>
      </c>
      <c r="F69" s="128">
        <v>487.35</v>
      </c>
      <c r="G69" s="128"/>
    </row>
    <row r="70" spans="1:7">
      <c r="A70" s="128">
        <v>158</v>
      </c>
      <c r="B70" s="121">
        <v>41459</v>
      </c>
      <c r="C70" s="193">
        <v>0.47364583333333332</v>
      </c>
      <c r="D70">
        <v>490.07</v>
      </c>
      <c r="E70">
        <v>24174570</v>
      </c>
      <c r="F70" s="128">
        <v>487.35</v>
      </c>
      <c r="G70" s="128"/>
    </row>
    <row r="71" spans="1:7">
      <c r="A71" s="128">
        <v>160</v>
      </c>
      <c r="B71" s="121">
        <v>41459</v>
      </c>
      <c r="C71" s="193">
        <v>0.47486111111111112</v>
      </c>
      <c r="D71">
        <v>489.76</v>
      </c>
      <c r="E71">
        <v>24475650</v>
      </c>
      <c r="F71" s="128">
        <v>487.35</v>
      </c>
      <c r="G71" s="128"/>
    </row>
    <row r="72" spans="1:7">
      <c r="A72" s="128">
        <v>162</v>
      </c>
      <c r="B72" s="121">
        <v>41459</v>
      </c>
      <c r="C72" s="193">
        <v>0.47579861111111116</v>
      </c>
      <c r="D72">
        <v>489.56</v>
      </c>
      <c r="E72">
        <v>24655300</v>
      </c>
      <c r="F72" s="128">
        <v>487.35</v>
      </c>
      <c r="G72" s="128"/>
    </row>
    <row r="73" spans="1:7">
      <c r="A73" s="128">
        <v>164</v>
      </c>
      <c r="B73" s="121">
        <v>41459</v>
      </c>
      <c r="C73" s="193">
        <v>0.47635416666666663</v>
      </c>
      <c r="D73">
        <v>489.54</v>
      </c>
      <c r="E73">
        <v>24879730</v>
      </c>
      <c r="F73" s="128">
        <v>487.35</v>
      </c>
      <c r="G73" s="128"/>
    </row>
    <row r="74" spans="1:7">
      <c r="A74" s="128">
        <v>166</v>
      </c>
      <c r="B74" s="121">
        <v>41459</v>
      </c>
      <c r="C74" s="193">
        <v>0.47788194444444443</v>
      </c>
      <c r="D74">
        <v>489.66</v>
      </c>
      <c r="E74">
        <v>25067950</v>
      </c>
      <c r="F74" s="128">
        <v>487.35</v>
      </c>
      <c r="G74" s="128"/>
    </row>
    <row r="75" spans="1:7">
      <c r="A75" s="128">
        <v>170</v>
      </c>
      <c r="B75" s="121">
        <v>41459</v>
      </c>
      <c r="C75" s="193">
        <v>0.54245370370370372</v>
      </c>
      <c r="D75">
        <v>489.08</v>
      </c>
      <c r="E75">
        <v>25618460</v>
      </c>
      <c r="F75" s="128">
        <v>487.35</v>
      </c>
      <c r="G75" s="128"/>
    </row>
    <row r="76" spans="1:7">
      <c r="A76" s="128">
        <v>172</v>
      </c>
      <c r="B76" s="121">
        <v>41459</v>
      </c>
      <c r="C76" s="193">
        <v>0.54364583333333327</v>
      </c>
      <c r="D76">
        <v>489.09</v>
      </c>
      <c r="E76">
        <v>25728840</v>
      </c>
      <c r="F76" s="128">
        <v>487.35</v>
      </c>
      <c r="G76" s="128"/>
    </row>
    <row r="77" spans="1:7">
      <c r="A77" s="128">
        <v>174</v>
      </c>
      <c r="B77" s="121">
        <v>41459</v>
      </c>
      <c r="C77" s="193">
        <v>0.54513888888888895</v>
      </c>
      <c r="D77">
        <v>489.54</v>
      </c>
      <c r="E77">
        <v>25874090</v>
      </c>
      <c r="F77" s="128">
        <v>487.35</v>
      </c>
      <c r="G77" s="128"/>
    </row>
    <row r="78" spans="1:7">
      <c r="A78" s="128">
        <v>176</v>
      </c>
      <c r="B78" s="121">
        <v>41459</v>
      </c>
      <c r="C78" s="193">
        <v>0.54659722222222229</v>
      </c>
      <c r="D78">
        <v>489.36</v>
      </c>
      <c r="E78">
        <v>26091150</v>
      </c>
      <c r="F78" s="128">
        <v>487.35</v>
      </c>
      <c r="G78" s="128"/>
    </row>
    <row r="79" spans="1:7">
      <c r="A79" s="128">
        <v>178</v>
      </c>
      <c r="B79" s="121">
        <v>41459</v>
      </c>
      <c r="C79" s="193">
        <v>0.54777777777777781</v>
      </c>
      <c r="D79">
        <v>489.41</v>
      </c>
      <c r="E79">
        <v>26277480</v>
      </c>
      <c r="F79" s="128">
        <v>487.35</v>
      </c>
      <c r="G79" s="128"/>
    </row>
    <row r="80" spans="1:7">
      <c r="A80" s="128">
        <v>180</v>
      </c>
      <c r="B80" s="121">
        <v>41459</v>
      </c>
      <c r="C80" s="193">
        <v>0.54927083333333326</v>
      </c>
      <c r="D80">
        <v>489.46</v>
      </c>
      <c r="E80">
        <v>26429660</v>
      </c>
      <c r="F80" s="128">
        <v>487.35</v>
      </c>
      <c r="G80" s="128"/>
    </row>
    <row r="81" spans="1:7">
      <c r="A81" s="128">
        <v>184</v>
      </c>
      <c r="B81" s="121">
        <v>41459</v>
      </c>
      <c r="C81" s="193">
        <v>0.55201388888888892</v>
      </c>
      <c r="D81">
        <v>489.09</v>
      </c>
      <c r="E81">
        <v>26980640</v>
      </c>
      <c r="F81" s="128">
        <v>487.35</v>
      </c>
      <c r="G81" s="128"/>
    </row>
    <row r="82" spans="1:7">
      <c r="A82" s="128">
        <v>186</v>
      </c>
      <c r="B82" s="121">
        <v>41459</v>
      </c>
      <c r="C82" s="193">
        <v>0.55347222222222225</v>
      </c>
      <c r="D82">
        <v>489.6</v>
      </c>
      <c r="E82">
        <v>27261210</v>
      </c>
      <c r="F82" s="128">
        <v>487.35</v>
      </c>
      <c r="G82" s="128"/>
    </row>
    <row r="83" spans="1:7">
      <c r="A83" s="128">
        <v>188</v>
      </c>
      <c r="B83" s="121">
        <v>41459</v>
      </c>
      <c r="C83" s="193">
        <v>0.5546875</v>
      </c>
      <c r="D83">
        <v>489.28</v>
      </c>
      <c r="E83">
        <v>27424990</v>
      </c>
      <c r="F83" s="128">
        <v>487.35</v>
      </c>
      <c r="G83" s="128"/>
    </row>
    <row r="84" spans="1:7">
      <c r="A84" s="128">
        <v>190</v>
      </c>
      <c r="B84" s="121">
        <v>41459</v>
      </c>
      <c r="C84" s="193">
        <v>0.55614583333333334</v>
      </c>
      <c r="D84">
        <v>489.56</v>
      </c>
      <c r="E84">
        <v>27680190</v>
      </c>
      <c r="F84" s="128">
        <v>487.35</v>
      </c>
      <c r="G84" s="128"/>
    </row>
    <row r="85" spans="1:7">
      <c r="A85" s="128">
        <v>192</v>
      </c>
      <c r="B85" s="121">
        <v>41459</v>
      </c>
      <c r="C85" s="193">
        <v>0.55760416666666668</v>
      </c>
      <c r="D85">
        <v>489.1</v>
      </c>
      <c r="E85">
        <v>27909230</v>
      </c>
      <c r="F85" s="128">
        <v>487.35</v>
      </c>
      <c r="G85" s="128"/>
    </row>
    <row r="86" spans="1:7">
      <c r="A86" s="128">
        <v>194</v>
      </c>
      <c r="B86" s="121">
        <v>41459</v>
      </c>
      <c r="C86" s="193">
        <v>0.55910879629629628</v>
      </c>
      <c r="D86">
        <v>488.4</v>
      </c>
      <c r="E86">
        <v>28103540</v>
      </c>
      <c r="F86" s="128">
        <v>487.35</v>
      </c>
      <c r="G86" s="128"/>
    </row>
    <row r="87" spans="1:7">
      <c r="A87" s="128">
        <v>198</v>
      </c>
      <c r="B87" s="121">
        <v>41459</v>
      </c>
      <c r="C87" s="193">
        <v>0.56093749999999998</v>
      </c>
      <c r="D87">
        <v>488.86</v>
      </c>
      <c r="E87">
        <v>28853890</v>
      </c>
      <c r="F87" s="128">
        <v>487.35</v>
      </c>
      <c r="G87" s="128"/>
    </row>
    <row r="88" spans="1:7">
      <c r="A88" s="128">
        <v>200</v>
      </c>
      <c r="B88" s="121">
        <v>41459</v>
      </c>
      <c r="C88" s="193">
        <v>0.56185185185185182</v>
      </c>
      <c r="D88">
        <v>488.55</v>
      </c>
      <c r="E88">
        <v>28974480</v>
      </c>
      <c r="F88" s="128">
        <v>487.35</v>
      </c>
      <c r="G88" s="128"/>
    </row>
    <row r="89" spans="1:7">
      <c r="A89" s="128">
        <v>202</v>
      </c>
      <c r="B89" s="121">
        <v>41459</v>
      </c>
      <c r="C89" s="193">
        <v>0.56305555555555553</v>
      </c>
      <c r="D89">
        <v>488.05</v>
      </c>
      <c r="E89">
        <v>29285870</v>
      </c>
      <c r="F89" s="128">
        <v>487.35</v>
      </c>
      <c r="G89" s="128"/>
    </row>
    <row r="90" spans="1:7">
      <c r="A90" s="128">
        <v>204</v>
      </c>
      <c r="B90" s="121">
        <v>41459</v>
      </c>
      <c r="C90" s="193">
        <v>0.5646296296296297</v>
      </c>
      <c r="D90">
        <v>487.81</v>
      </c>
      <c r="E90">
        <v>29508890</v>
      </c>
      <c r="F90" s="128">
        <v>487.35</v>
      </c>
      <c r="G90" s="128"/>
    </row>
    <row r="91" spans="1:7">
      <c r="A91" s="128">
        <v>206</v>
      </c>
      <c r="B91" s="121">
        <v>41459</v>
      </c>
      <c r="C91" s="193">
        <v>0.56584490740740734</v>
      </c>
      <c r="D91">
        <v>488.2</v>
      </c>
      <c r="E91">
        <v>29737800</v>
      </c>
      <c r="F91" s="128">
        <v>487.35</v>
      </c>
      <c r="G91" s="128"/>
    </row>
    <row r="92" spans="1:7">
      <c r="A92" s="128">
        <v>208</v>
      </c>
      <c r="B92" s="121">
        <v>41459</v>
      </c>
      <c r="C92" s="193">
        <v>0.56737268518518513</v>
      </c>
      <c r="D92">
        <v>487.84</v>
      </c>
      <c r="E92">
        <v>30038100</v>
      </c>
      <c r="F92" s="128">
        <v>487.35</v>
      </c>
      <c r="G92" s="128"/>
    </row>
    <row r="93" spans="1:7">
      <c r="A93" s="128">
        <v>212</v>
      </c>
      <c r="B93" s="121">
        <v>41459</v>
      </c>
      <c r="C93" s="193">
        <v>0.57003472222222229</v>
      </c>
      <c r="D93">
        <v>488.14</v>
      </c>
      <c r="E93">
        <v>30679390</v>
      </c>
      <c r="F93" s="128">
        <v>487.35</v>
      </c>
      <c r="G93" s="128"/>
    </row>
    <row r="94" spans="1:7">
      <c r="A94" s="128">
        <v>214</v>
      </c>
      <c r="B94" s="121">
        <v>41459</v>
      </c>
      <c r="C94" s="193">
        <v>0.57152777777777775</v>
      </c>
      <c r="D94">
        <v>488.15</v>
      </c>
      <c r="E94">
        <v>31123950</v>
      </c>
      <c r="F94" s="128">
        <v>487.35</v>
      </c>
      <c r="G94" s="128"/>
    </row>
    <row r="95" spans="1:7">
      <c r="A95" s="128">
        <v>216</v>
      </c>
      <c r="B95" s="121">
        <v>41459</v>
      </c>
      <c r="C95" s="193">
        <v>0.5727430555555556</v>
      </c>
      <c r="D95">
        <v>488.31</v>
      </c>
      <c r="E95">
        <v>31480350</v>
      </c>
      <c r="F95" s="128">
        <v>487.35</v>
      </c>
      <c r="G95" s="128"/>
    </row>
    <row r="96" spans="1:7">
      <c r="A96" s="128">
        <v>218</v>
      </c>
      <c r="B96" s="121">
        <v>41459</v>
      </c>
      <c r="C96" s="193">
        <v>0.57577546296296289</v>
      </c>
      <c r="D96">
        <v>488.39</v>
      </c>
      <c r="E96">
        <v>32138384</v>
      </c>
      <c r="F96" s="128">
        <v>487.35</v>
      </c>
      <c r="G96" s="128"/>
    </row>
    <row r="97" spans="1:7">
      <c r="A97" s="128">
        <v>220</v>
      </c>
      <c r="B97" s="121">
        <v>41459</v>
      </c>
      <c r="C97" s="193">
        <v>0.57994212962962965</v>
      </c>
      <c r="D97">
        <v>488.39</v>
      </c>
      <c r="E97">
        <v>32712384</v>
      </c>
      <c r="F97" s="128">
        <v>487.35</v>
      </c>
      <c r="G97" s="128"/>
    </row>
    <row r="98" spans="1:7">
      <c r="A98" s="128">
        <v>222</v>
      </c>
      <c r="B98" s="121">
        <v>41459</v>
      </c>
      <c r="C98" s="193">
        <v>0.5839699074074074</v>
      </c>
      <c r="D98">
        <v>487.22</v>
      </c>
      <c r="E98">
        <v>39290283</v>
      </c>
      <c r="F98" s="128">
        <v>487.35</v>
      </c>
      <c r="G98" s="128"/>
    </row>
    <row r="99" spans="1:7">
      <c r="A99" s="128">
        <v>226</v>
      </c>
      <c r="B99" s="121">
        <v>41459</v>
      </c>
      <c r="C99" s="193">
        <v>0.58909722222222227</v>
      </c>
      <c r="D99">
        <v>487.22</v>
      </c>
      <c r="E99">
        <v>39430283</v>
      </c>
      <c r="F99" s="128">
        <v>487.35</v>
      </c>
      <c r="G99" s="128"/>
    </row>
    <row r="100" spans="1:7">
      <c r="A100" s="128">
        <v>228</v>
      </c>
      <c r="B100" s="121">
        <v>41459</v>
      </c>
      <c r="C100" s="193">
        <v>0.59300925925925929</v>
      </c>
      <c r="D100">
        <v>487.22</v>
      </c>
      <c r="E100">
        <v>39430283</v>
      </c>
      <c r="F100" s="128">
        <v>487.35</v>
      </c>
      <c r="G100" s="128"/>
    </row>
    <row r="101" spans="1:7">
      <c r="A101" s="128">
        <v>232</v>
      </c>
      <c r="B101" s="121">
        <v>41459</v>
      </c>
      <c r="C101" s="193">
        <v>0.61341435185185189</v>
      </c>
      <c r="D101" s="128">
        <v>487.22</v>
      </c>
      <c r="E101" s="128">
        <v>39430283</v>
      </c>
      <c r="F101" s="128">
        <v>487.35</v>
      </c>
      <c r="G101" s="128"/>
    </row>
    <row r="102" spans="1:7">
      <c r="G102" s="128"/>
    </row>
    <row r="103" spans="1:7">
      <c r="G103" s="128"/>
    </row>
    <row r="104" spans="1:7">
      <c r="G104" s="128"/>
    </row>
    <row r="105" spans="1:7">
      <c r="G105" s="128"/>
    </row>
    <row r="106" spans="1:7">
      <c r="G106" s="128"/>
    </row>
    <row r="107" spans="1:7">
      <c r="G107" s="128"/>
    </row>
    <row r="108" spans="1:7">
      <c r="G108" s="128"/>
    </row>
    <row r="109" spans="1:7">
      <c r="G109" s="128"/>
    </row>
    <row r="110" spans="1:7">
      <c r="G110" s="128"/>
    </row>
    <row r="111" spans="1:7">
      <c r="G111" s="128"/>
    </row>
    <row r="112" spans="1:7">
      <c r="G112" s="128"/>
    </row>
    <row r="113" spans="7:7">
      <c r="G113" s="128"/>
    </row>
    <row r="114" spans="7:7">
      <c r="G114" s="128"/>
    </row>
    <row r="115" spans="7:7">
      <c r="G115" s="128"/>
    </row>
    <row r="116" spans="7:7">
      <c r="G116" s="128"/>
    </row>
    <row r="117" spans="7:7">
      <c r="G117" s="128"/>
    </row>
    <row r="118" spans="7:7">
      <c r="G118" s="128"/>
    </row>
    <row r="119" spans="7:7">
      <c r="G119" s="128"/>
    </row>
    <row r="120" spans="7:7">
      <c r="G120" s="128"/>
    </row>
    <row r="121" spans="7:7">
      <c r="G121" s="128"/>
    </row>
    <row r="122" spans="7:7">
      <c r="G122" s="128"/>
    </row>
    <row r="123" spans="7:7">
      <c r="G123" s="128"/>
    </row>
    <row r="124" spans="7:7">
      <c r="G124" s="128"/>
    </row>
    <row r="125" spans="7:7">
      <c r="G125" s="128"/>
    </row>
    <row r="126" spans="7:7">
      <c r="G126" s="128"/>
    </row>
    <row r="127" spans="7:7">
      <c r="G127" s="128"/>
    </row>
    <row r="128" spans="7:7">
      <c r="G128" s="128"/>
    </row>
    <row r="129" spans="7:7">
      <c r="G129" s="128"/>
    </row>
    <row r="130" spans="7:7">
      <c r="G130" s="128"/>
    </row>
    <row r="131" spans="7:7">
      <c r="G131" s="128"/>
    </row>
    <row r="132" spans="7:7">
      <c r="G132" s="128"/>
    </row>
    <row r="133" spans="7:7">
      <c r="G133" s="128"/>
    </row>
    <row r="134" spans="7:7">
      <c r="G134" s="128"/>
    </row>
    <row r="135" spans="7:7">
      <c r="G135" s="128"/>
    </row>
    <row r="136" spans="7:7">
      <c r="G136" s="128"/>
    </row>
    <row r="137" spans="7:7">
      <c r="G137" s="128"/>
    </row>
    <row r="138" spans="7:7">
      <c r="G138" s="128"/>
    </row>
    <row r="139" spans="7:7">
      <c r="G139" s="128"/>
    </row>
    <row r="140" spans="7:7">
      <c r="G140" s="128"/>
    </row>
    <row r="141" spans="7:7">
      <c r="G141" s="128"/>
    </row>
    <row r="142" spans="7:7">
      <c r="G142" s="128"/>
    </row>
    <row r="143" spans="7:7">
      <c r="G143" s="128"/>
    </row>
    <row r="144" spans="7:7">
      <c r="G144" s="128"/>
    </row>
    <row r="145" spans="7:7">
      <c r="G145" s="128"/>
    </row>
    <row r="146" spans="7:7">
      <c r="G146" s="128"/>
    </row>
    <row r="147" spans="7:7">
      <c r="G147" s="128"/>
    </row>
    <row r="148" spans="7:7">
      <c r="G148" s="128"/>
    </row>
    <row r="149" spans="7:7">
      <c r="G149" s="128"/>
    </row>
    <row r="150" spans="7:7">
      <c r="G150" s="128"/>
    </row>
    <row r="151" spans="7:7">
      <c r="G151" s="128"/>
    </row>
    <row r="152" spans="7:7">
      <c r="G152" s="128"/>
    </row>
    <row r="153" spans="7:7">
      <c r="G153" s="128"/>
    </row>
    <row r="154" spans="7:7">
      <c r="G154" s="128"/>
    </row>
    <row r="155" spans="7:7">
      <c r="G155" s="128"/>
    </row>
    <row r="156" spans="7:7">
      <c r="G156" s="128"/>
    </row>
    <row r="157" spans="7:7">
      <c r="G157" s="128"/>
    </row>
    <row r="158" spans="7:7">
      <c r="G158" s="128"/>
    </row>
    <row r="159" spans="7:7">
      <c r="G159" s="128"/>
    </row>
    <row r="160" spans="7:7">
      <c r="G160" s="128"/>
    </row>
    <row r="161" spans="7:7">
      <c r="G161" s="128"/>
    </row>
    <row r="162" spans="7:7">
      <c r="G162" s="128"/>
    </row>
    <row r="163" spans="7:7">
      <c r="G163" s="128"/>
    </row>
    <row r="164" spans="7:7">
      <c r="G164" s="128"/>
    </row>
    <row r="165" spans="7:7">
      <c r="G165" s="128"/>
    </row>
    <row r="166" spans="7:7">
      <c r="G166" s="128"/>
    </row>
    <row r="167" spans="7:7">
      <c r="G167" s="128"/>
    </row>
    <row r="168" spans="7:7">
      <c r="G168" s="128"/>
    </row>
    <row r="169" spans="7:7">
      <c r="G169" s="128"/>
    </row>
    <row r="170" spans="7:7">
      <c r="G170" s="128"/>
    </row>
    <row r="171" spans="7:7">
      <c r="G171" s="128"/>
    </row>
    <row r="172" spans="7:7">
      <c r="G172" s="128"/>
    </row>
    <row r="173" spans="7:7">
      <c r="G173" s="128"/>
    </row>
    <row r="174" spans="7:7">
      <c r="G174" s="128"/>
    </row>
    <row r="175" spans="7:7">
      <c r="G175" s="128"/>
    </row>
    <row r="176" spans="7:7">
      <c r="G176" s="128"/>
    </row>
    <row r="177" spans="7:7">
      <c r="G177" s="128"/>
    </row>
    <row r="178" spans="7:7">
      <c r="G178" s="128"/>
    </row>
    <row r="179" spans="7:7">
      <c r="G179" s="128"/>
    </row>
    <row r="180" spans="7:7">
      <c r="G180" s="128"/>
    </row>
    <row r="181" spans="7:7">
      <c r="G181" s="128"/>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tabColor theme="3"/>
  </sheetPr>
  <dimension ref="A1:G801"/>
  <sheetViews>
    <sheetView workbookViewId="0">
      <selection activeCell="C8" sqref="C8"/>
    </sheetView>
  </sheetViews>
  <sheetFormatPr defaultRowHeight="15"/>
  <cols>
    <col min="1" max="1" width="12.140625" bestFit="1" customWidth="1"/>
    <col min="2" max="2" width="12.7109375" customWidth="1"/>
    <col min="3" max="3" width="8.140625" bestFit="1" customWidth="1"/>
    <col min="4" max="4" width="9.85546875" customWidth="1"/>
    <col min="5" max="5" width="9" customWidth="1"/>
    <col min="6" max="6" width="14" style="128" customWidth="1"/>
  </cols>
  <sheetData>
    <row r="1" spans="1:7">
      <c r="A1" s="128" t="s">
        <v>938</v>
      </c>
      <c r="B1" t="s">
        <v>161</v>
      </c>
      <c r="C1" t="s">
        <v>939</v>
      </c>
      <c r="D1" t="s">
        <v>926</v>
      </c>
      <c r="E1" t="s">
        <v>44</v>
      </c>
      <c r="F1" s="128" t="s">
        <v>1628</v>
      </c>
      <c r="G1" s="128"/>
    </row>
    <row r="2" spans="1:7">
      <c r="A2">
        <v>1</v>
      </c>
      <c r="B2" s="121">
        <v>41459</v>
      </c>
      <c r="C2" s="193">
        <v>0.37565972222222221</v>
      </c>
      <c r="D2">
        <v>63.06</v>
      </c>
      <c r="E2">
        <v>313100</v>
      </c>
      <c r="F2" s="128">
        <v>63.07</v>
      </c>
    </row>
    <row r="3" spans="1:7">
      <c r="A3">
        <v>2</v>
      </c>
      <c r="B3" s="121">
        <v>41459</v>
      </c>
      <c r="C3" s="193">
        <v>0.37631944444444443</v>
      </c>
      <c r="D3">
        <v>63.06</v>
      </c>
      <c r="E3">
        <v>321500</v>
      </c>
      <c r="F3" s="128">
        <v>63.07</v>
      </c>
      <c r="G3" s="128"/>
    </row>
    <row r="4" spans="1:7">
      <c r="A4">
        <v>4</v>
      </c>
      <c r="B4" s="121">
        <v>41459</v>
      </c>
      <c r="C4" s="193">
        <v>0.37776620370370373</v>
      </c>
      <c r="D4">
        <v>62.94</v>
      </c>
      <c r="E4">
        <v>473500</v>
      </c>
      <c r="F4" s="128">
        <v>63.07</v>
      </c>
      <c r="G4" s="128"/>
    </row>
    <row r="5" spans="1:7">
      <c r="A5">
        <v>6</v>
      </c>
      <c r="B5" s="121">
        <v>41459</v>
      </c>
      <c r="C5" s="193">
        <v>0.37908564814814816</v>
      </c>
      <c r="D5">
        <v>62.95</v>
      </c>
      <c r="E5">
        <v>563786</v>
      </c>
      <c r="F5" s="128">
        <v>63.07</v>
      </c>
      <c r="G5" s="128"/>
    </row>
    <row r="6" spans="1:7">
      <c r="A6">
        <v>8</v>
      </c>
      <c r="B6" s="121">
        <v>41459</v>
      </c>
      <c r="C6" s="193">
        <v>0.38048611111111108</v>
      </c>
      <c r="D6">
        <v>63.01</v>
      </c>
      <c r="E6">
        <v>619586</v>
      </c>
      <c r="F6" s="128">
        <v>63.07</v>
      </c>
      <c r="G6" s="128"/>
    </row>
    <row r="7" spans="1:7">
      <c r="A7">
        <v>10</v>
      </c>
      <c r="B7" s="121">
        <v>41459</v>
      </c>
      <c r="C7" s="193">
        <v>0.38184027777777779</v>
      </c>
      <c r="D7">
        <v>63.01</v>
      </c>
      <c r="E7">
        <v>678886</v>
      </c>
      <c r="F7" s="128">
        <v>63.07</v>
      </c>
      <c r="G7" s="128"/>
    </row>
    <row r="8" spans="1:7">
      <c r="A8">
        <v>12</v>
      </c>
      <c r="B8" s="121">
        <v>41459</v>
      </c>
      <c r="C8" s="193">
        <v>0.38325231481481481</v>
      </c>
      <c r="D8">
        <v>63.01</v>
      </c>
      <c r="E8">
        <v>889886</v>
      </c>
      <c r="F8" s="128">
        <v>63.07</v>
      </c>
      <c r="G8" s="128"/>
    </row>
    <row r="9" spans="1:7">
      <c r="A9">
        <v>14</v>
      </c>
      <c r="B9" s="121">
        <v>41459</v>
      </c>
      <c r="C9" s="193">
        <v>0.38468750000000002</v>
      </c>
      <c r="D9">
        <v>62.98</v>
      </c>
      <c r="E9">
        <v>953211</v>
      </c>
      <c r="F9" s="128">
        <v>63.07</v>
      </c>
      <c r="G9" s="128"/>
    </row>
    <row r="10" spans="1:7">
      <c r="A10">
        <v>18</v>
      </c>
      <c r="B10" s="121">
        <v>41459</v>
      </c>
      <c r="C10" s="193">
        <v>0.38746527777777778</v>
      </c>
      <c r="D10">
        <v>62.93</v>
      </c>
      <c r="E10">
        <v>1193863</v>
      </c>
      <c r="F10" s="128">
        <v>63.07</v>
      </c>
      <c r="G10" s="128"/>
    </row>
    <row r="11" spans="1:7">
      <c r="A11">
        <v>20</v>
      </c>
      <c r="B11" s="121">
        <v>41459</v>
      </c>
      <c r="C11" s="193">
        <v>0.38885416666666667</v>
      </c>
      <c r="D11">
        <v>62.92</v>
      </c>
      <c r="E11">
        <v>1375563</v>
      </c>
      <c r="F11" s="128">
        <v>63.07</v>
      </c>
      <c r="G11" s="128"/>
    </row>
    <row r="12" spans="1:7">
      <c r="A12">
        <v>22</v>
      </c>
      <c r="B12" s="121">
        <v>41459</v>
      </c>
      <c r="C12" s="193">
        <v>0.39016203703703706</v>
      </c>
      <c r="D12">
        <v>62.91</v>
      </c>
      <c r="E12">
        <v>1444763</v>
      </c>
      <c r="F12" s="128">
        <v>63.07</v>
      </c>
      <c r="G12" s="128"/>
    </row>
    <row r="13" spans="1:7">
      <c r="A13">
        <v>24</v>
      </c>
      <c r="B13" s="121">
        <v>41459</v>
      </c>
      <c r="C13" s="193">
        <v>0.3916203703703704</v>
      </c>
      <c r="D13">
        <v>62.92</v>
      </c>
      <c r="E13">
        <v>1483163</v>
      </c>
      <c r="F13" s="128">
        <v>63.07</v>
      </c>
      <c r="G13" s="128"/>
    </row>
    <row r="14" spans="1:7">
      <c r="A14">
        <v>26</v>
      </c>
      <c r="B14" s="121">
        <v>41459</v>
      </c>
      <c r="C14" s="193">
        <v>0.39298611111111109</v>
      </c>
      <c r="D14">
        <v>62.94</v>
      </c>
      <c r="E14">
        <v>1601363</v>
      </c>
      <c r="F14" s="128">
        <v>63.07</v>
      </c>
      <c r="G14" s="128"/>
    </row>
    <row r="15" spans="1:7">
      <c r="A15">
        <v>28</v>
      </c>
      <c r="B15" s="121">
        <v>41459</v>
      </c>
      <c r="C15" s="193">
        <v>0.3944212962962963</v>
      </c>
      <c r="D15">
        <v>63.04</v>
      </c>
      <c r="E15">
        <v>1956963</v>
      </c>
      <c r="F15" s="128">
        <v>63.07</v>
      </c>
      <c r="G15" s="128"/>
    </row>
    <row r="16" spans="1:7">
      <c r="A16">
        <v>30</v>
      </c>
      <c r="B16" s="121">
        <v>41459</v>
      </c>
      <c r="C16" s="193">
        <v>0.39577546296296301</v>
      </c>
      <c r="D16">
        <v>63.03</v>
      </c>
      <c r="E16">
        <v>2082748</v>
      </c>
      <c r="F16" s="128">
        <v>63.07</v>
      </c>
      <c r="G16" s="128"/>
    </row>
    <row r="17" spans="1:7">
      <c r="A17">
        <v>34</v>
      </c>
      <c r="B17" s="121">
        <v>41459</v>
      </c>
      <c r="C17" s="193">
        <v>0.39850694444444446</v>
      </c>
      <c r="D17">
        <v>63.02</v>
      </c>
      <c r="E17">
        <v>2413248</v>
      </c>
      <c r="F17" s="128">
        <v>63.07</v>
      </c>
      <c r="G17" s="128"/>
    </row>
    <row r="18" spans="1:7">
      <c r="A18">
        <v>36</v>
      </c>
      <c r="B18" s="121">
        <v>41459</v>
      </c>
      <c r="C18" s="193">
        <v>0.39991898148148147</v>
      </c>
      <c r="D18">
        <v>62.99</v>
      </c>
      <c r="E18">
        <v>2528781</v>
      </c>
      <c r="F18" s="128">
        <v>63.07</v>
      </c>
      <c r="G18" s="128"/>
    </row>
    <row r="19" spans="1:7">
      <c r="A19">
        <v>38</v>
      </c>
      <c r="B19" s="121">
        <v>41459</v>
      </c>
      <c r="C19" s="193">
        <v>0.4013194444444444</v>
      </c>
      <c r="D19">
        <v>62.98</v>
      </c>
      <c r="E19">
        <v>2640681</v>
      </c>
      <c r="F19" s="128">
        <v>63.07</v>
      </c>
      <c r="G19" s="128"/>
    </row>
    <row r="20" spans="1:7">
      <c r="A20">
        <v>40</v>
      </c>
      <c r="B20" s="121">
        <v>41459</v>
      </c>
      <c r="C20" s="193">
        <v>0.40273148148148147</v>
      </c>
      <c r="D20">
        <v>63.06</v>
      </c>
      <c r="E20">
        <v>2757181</v>
      </c>
      <c r="F20" s="128">
        <v>63.07</v>
      </c>
      <c r="G20" s="128"/>
    </row>
    <row r="21" spans="1:7">
      <c r="A21">
        <v>42</v>
      </c>
      <c r="B21" s="121">
        <v>41459</v>
      </c>
      <c r="C21" s="193">
        <v>0.40410879629629631</v>
      </c>
      <c r="D21">
        <v>63.07</v>
      </c>
      <c r="E21">
        <v>3155981</v>
      </c>
      <c r="F21" s="128">
        <v>63.07</v>
      </c>
      <c r="G21" s="128"/>
    </row>
    <row r="22" spans="1:7">
      <c r="A22">
        <v>44</v>
      </c>
      <c r="B22" s="121">
        <v>41459</v>
      </c>
      <c r="C22" s="193">
        <v>0.4054976851851852</v>
      </c>
      <c r="D22">
        <v>63.09</v>
      </c>
      <c r="E22">
        <v>3245281</v>
      </c>
      <c r="F22" s="128">
        <v>63.07</v>
      </c>
      <c r="G22" s="128"/>
    </row>
    <row r="23" spans="1:7">
      <c r="A23">
        <v>46</v>
      </c>
      <c r="B23" s="121">
        <v>41459</v>
      </c>
      <c r="C23" s="193">
        <v>0.40674768518518517</v>
      </c>
      <c r="D23">
        <v>63.1</v>
      </c>
      <c r="E23">
        <v>3314881</v>
      </c>
      <c r="F23" s="128">
        <v>63.07</v>
      </c>
      <c r="G23" s="128"/>
    </row>
    <row r="24" spans="1:7">
      <c r="A24">
        <v>50</v>
      </c>
      <c r="B24" s="121">
        <v>41459</v>
      </c>
      <c r="C24" s="193">
        <v>0.40968749999999998</v>
      </c>
      <c r="D24">
        <v>63.02</v>
      </c>
      <c r="E24">
        <v>3645881</v>
      </c>
      <c r="F24" s="128">
        <v>63.07</v>
      </c>
      <c r="G24" s="128"/>
    </row>
    <row r="25" spans="1:7">
      <c r="A25">
        <v>52</v>
      </c>
      <c r="B25" s="121">
        <v>41459</v>
      </c>
      <c r="C25" s="193">
        <v>0.41107638888888887</v>
      </c>
      <c r="D25">
        <v>63.02</v>
      </c>
      <c r="E25">
        <v>3829081</v>
      </c>
      <c r="F25" s="128">
        <v>63.07</v>
      </c>
      <c r="G25" s="128"/>
    </row>
    <row r="26" spans="1:7">
      <c r="A26">
        <v>54</v>
      </c>
      <c r="B26" s="121">
        <v>41459</v>
      </c>
      <c r="C26" s="193">
        <v>0.41245370370370371</v>
      </c>
      <c r="D26">
        <v>63.04</v>
      </c>
      <c r="E26">
        <v>3978481</v>
      </c>
      <c r="F26" s="128">
        <v>63.07</v>
      </c>
      <c r="G26" s="128"/>
    </row>
    <row r="27" spans="1:7">
      <c r="A27">
        <v>56</v>
      </c>
      <c r="B27" s="121">
        <v>41459</v>
      </c>
      <c r="C27" s="193">
        <v>0.4138310185185185</v>
      </c>
      <c r="D27">
        <v>63.02</v>
      </c>
      <c r="E27">
        <v>4061281</v>
      </c>
      <c r="F27" s="128">
        <v>63.07</v>
      </c>
      <c r="G27" s="128"/>
    </row>
    <row r="28" spans="1:7">
      <c r="A28">
        <v>58</v>
      </c>
      <c r="B28" s="121">
        <v>41459</v>
      </c>
      <c r="C28" s="193">
        <v>0.41518518518518516</v>
      </c>
      <c r="D28">
        <v>63.02</v>
      </c>
      <c r="E28">
        <v>4185681</v>
      </c>
      <c r="F28" s="128">
        <v>63.07</v>
      </c>
      <c r="G28" s="128"/>
    </row>
    <row r="29" spans="1:7">
      <c r="A29">
        <v>60</v>
      </c>
      <c r="B29" s="121">
        <v>41459</v>
      </c>
      <c r="C29" s="193">
        <v>0.41651620370370374</v>
      </c>
      <c r="D29">
        <v>63.01</v>
      </c>
      <c r="E29">
        <v>4349881</v>
      </c>
      <c r="F29" s="128">
        <v>63.07</v>
      </c>
      <c r="G29" s="128"/>
    </row>
    <row r="30" spans="1:7">
      <c r="A30">
        <v>62</v>
      </c>
      <c r="B30" s="121">
        <v>41459</v>
      </c>
      <c r="C30" s="193">
        <v>0.41804398148148153</v>
      </c>
      <c r="D30">
        <v>63.01</v>
      </c>
      <c r="E30">
        <v>4724181</v>
      </c>
      <c r="F30" s="128">
        <v>63.07</v>
      </c>
      <c r="G30" s="128"/>
    </row>
    <row r="31" spans="1:7">
      <c r="A31">
        <v>66</v>
      </c>
      <c r="B31" s="121">
        <v>41459</v>
      </c>
      <c r="C31" s="193">
        <v>0.42068287037037039</v>
      </c>
      <c r="D31">
        <v>63.03</v>
      </c>
      <c r="E31">
        <v>5050881</v>
      </c>
      <c r="F31" s="128">
        <v>63.07</v>
      </c>
      <c r="G31" s="128"/>
    </row>
    <row r="32" spans="1:7">
      <c r="A32">
        <v>68</v>
      </c>
      <c r="B32" s="121">
        <v>41459</v>
      </c>
      <c r="C32" s="193">
        <v>0.42218749999999999</v>
      </c>
      <c r="D32">
        <v>62.96</v>
      </c>
      <c r="E32">
        <v>5115181</v>
      </c>
      <c r="F32" s="128">
        <v>63.07</v>
      </c>
      <c r="G32" s="128"/>
    </row>
    <row r="33" spans="1:7">
      <c r="A33">
        <v>70</v>
      </c>
      <c r="B33" s="121">
        <v>41459</v>
      </c>
      <c r="C33" s="193">
        <v>0.42357638888888888</v>
      </c>
      <c r="D33">
        <v>62.95</v>
      </c>
      <c r="E33">
        <v>5161781</v>
      </c>
      <c r="F33" s="128">
        <v>63.07</v>
      </c>
      <c r="G33" s="128"/>
    </row>
    <row r="34" spans="1:7">
      <c r="A34">
        <v>72</v>
      </c>
      <c r="B34" s="121">
        <v>41459</v>
      </c>
      <c r="C34" s="193">
        <v>0.42496527777777776</v>
      </c>
      <c r="D34">
        <v>62.95</v>
      </c>
      <c r="E34">
        <v>5309981</v>
      </c>
      <c r="F34" s="128">
        <v>63.07</v>
      </c>
      <c r="G34" s="128"/>
    </row>
    <row r="35" spans="1:7">
      <c r="A35">
        <v>74</v>
      </c>
      <c r="B35" s="121">
        <v>41459</v>
      </c>
      <c r="C35" s="193">
        <v>0.42635416666666665</v>
      </c>
      <c r="D35">
        <v>62.97</v>
      </c>
      <c r="E35">
        <v>5391381</v>
      </c>
      <c r="F35" s="128">
        <v>63.07</v>
      </c>
      <c r="G35" s="128"/>
    </row>
    <row r="36" spans="1:7">
      <c r="A36">
        <v>76</v>
      </c>
      <c r="B36" s="121">
        <v>41459</v>
      </c>
      <c r="C36" s="193">
        <v>0.42776620370370372</v>
      </c>
      <c r="D36">
        <v>62.91</v>
      </c>
      <c r="E36">
        <v>5491781</v>
      </c>
      <c r="F36" s="128">
        <v>63.07</v>
      </c>
      <c r="G36" s="128"/>
    </row>
    <row r="37" spans="1:7">
      <c r="A37">
        <v>78</v>
      </c>
      <c r="B37" s="121">
        <v>41459</v>
      </c>
      <c r="C37" s="193">
        <v>0.42908564814814815</v>
      </c>
      <c r="D37">
        <v>62.9</v>
      </c>
      <c r="E37">
        <v>5600091</v>
      </c>
      <c r="F37" s="128">
        <v>63.07</v>
      </c>
      <c r="G37" s="128"/>
    </row>
    <row r="38" spans="1:7">
      <c r="A38">
        <v>82</v>
      </c>
      <c r="B38" s="121">
        <v>41459</v>
      </c>
      <c r="C38" s="193">
        <v>0.43188657407407405</v>
      </c>
      <c r="D38">
        <v>62.91</v>
      </c>
      <c r="E38">
        <v>5889559</v>
      </c>
      <c r="F38" s="128">
        <v>63.07</v>
      </c>
      <c r="G38" s="128"/>
    </row>
    <row r="39" spans="1:7">
      <c r="A39">
        <v>84</v>
      </c>
      <c r="B39" s="121">
        <v>41459</v>
      </c>
      <c r="C39" s="193">
        <v>0.43329861111111106</v>
      </c>
      <c r="D39">
        <v>62.93</v>
      </c>
      <c r="E39">
        <v>6014206</v>
      </c>
      <c r="F39" s="128">
        <v>63.07</v>
      </c>
      <c r="G39" s="128"/>
    </row>
    <row r="40" spans="1:7">
      <c r="A40">
        <v>86</v>
      </c>
      <c r="B40" s="121">
        <v>41459</v>
      </c>
      <c r="C40" s="193">
        <v>0.43462962962962964</v>
      </c>
      <c r="D40">
        <v>63.01</v>
      </c>
      <c r="E40">
        <v>6333406</v>
      </c>
      <c r="F40" s="128">
        <v>63.07</v>
      </c>
      <c r="G40" s="128"/>
    </row>
    <row r="41" spans="1:7">
      <c r="A41">
        <v>88</v>
      </c>
      <c r="B41" s="121">
        <v>41459</v>
      </c>
      <c r="C41" s="193">
        <v>0.4359837962962963</v>
      </c>
      <c r="D41">
        <v>62.95</v>
      </c>
      <c r="E41">
        <v>6431906</v>
      </c>
      <c r="F41" s="128">
        <v>63.07</v>
      </c>
      <c r="G41" s="128"/>
    </row>
    <row r="42" spans="1:7">
      <c r="A42">
        <v>90</v>
      </c>
      <c r="B42" s="121">
        <v>41459</v>
      </c>
      <c r="C42" s="193">
        <v>0.43741898148148151</v>
      </c>
      <c r="D42">
        <v>62.96</v>
      </c>
      <c r="E42">
        <v>6489406</v>
      </c>
      <c r="F42" s="128">
        <v>63.07</v>
      </c>
      <c r="G42" s="128"/>
    </row>
    <row r="43" spans="1:7">
      <c r="A43">
        <v>92</v>
      </c>
      <c r="B43" s="121">
        <v>41459</v>
      </c>
      <c r="C43" s="193">
        <v>0.43880787037037039</v>
      </c>
      <c r="D43">
        <v>62.97</v>
      </c>
      <c r="E43">
        <v>6664659</v>
      </c>
      <c r="F43" s="128">
        <v>63.07</v>
      </c>
      <c r="G43" s="128"/>
    </row>
    <row r="44" spans="1:7">
      <c r="A44">
        <v>94</v>
      </c>
      <c r="B44" s="121">
        <v>41459</v>
      </c>
      <c r="C44" s="193">
        <v>0.44026620370370373</v>
      </c>
      <c r="D44">
        <v>62.97</v>
      </c>
      <c r="E44">
        <v>6799959</v>
      </c>
      <c r="F44" s="128">
        <v>63.07</v>
      </c>
      <c r="G44" s="128"/>
    </row>
    <row r="45" spans="1:7">
      <c r="A45">
        <v>98</v>
      </c>
      <c r="B45" s="121">
        <v>41459</v>
      </c>
      <c r="C45" s="193">
        <v>0.4430324074074074</v>
      </c>
      <c r="D45">
        <v>62.96</v>
      </c>
      <c r="E45">
        <v>7186259</v>
      </c>
      <c r="F45" s="128">
        <v>63.07</v>
      </c>
      <c r="G45" s="128"/>
    </row>
    <row r="46" spans="1:7">
      <c r="A46">
        <v>100</v>
      </c>
      <c r="B46" s="121">
        <v>41459</v>
      </c>
      <c r="C46" s="193">
        <v>0.44436342592592593</v>
      </c>
      <c r="D46">
        <v>62.97</v>
      </c>
      <c r="E46">
        <v>7252659</v>
      </c>
      <c r="F46" s="128">
        <v>63.07</v>
      </c>
      <c r="G46" s="128"/>
    </row>
    <row r="47" spans="1:7">
      <c r="A47">
        <v>102</v>
      </c>
      <c r="B47" s="121">
        <v>41459</v>
      </c>
      <c r="C47" s="193">
        <v>0.44574074074074077</v>
      </c>
      <c r="D47">
        <v>62.96</v>
      </c>
      <c r="E47">
        <v>7345059</v>
      </c>
      <c r="F47" s="128">
        <v>63.07</v>
      </c>
      <c r="G47" s="128"/>
    </row>
    <row r="48" spans="1:7">
      <c r="A48">
        <v>104</v>
      </c>
      <c r="B48" s="121">
        <v>41459</v>
      </c>
      <c r="C48" s="193">
        <v>0.44719907407407411</v>
      </c>
      <c r="D48">
        <v>62.96</v>
      </c>
      <c r="E48">
        <v>8602683</v>
      </c>
      <c r="F48" s="128">
        <v>63.07</v>
      </c>
      <c r="G48" s="128"/>
    </row>
    <row r="49" spans="1:7">
      <c r="A49">
        <v>106</v>
      </c>
      <c r="B49" s="121">
        <v>41459</v>
      </c>
      <c r="C49" s="193">
        <v>0.4485763888888889</v>
      </c>
      <c r="D49">
        <v>62.96</v>
      </c>
      <c r="E49">
        <v>8887483</v>
      </c>
      <c r="F49" s="128">
        <v>63.07</v>
      </c>
      <c r="G49" s="128"/>
    </row>
    <row r="50" spans="1:7">
      <c r="A50">
        <v>108</v>
      </c>
      <c r="B50" s="121">
        <v>41459</v>
      </c>
      <c r="C50" s="193">
        <v>0.44982638888888887</v>
      </c>
      <c r="D50">
        <v>62.97</v>
      </c>
      <c r="E50">
        <v>8984683</v>
      </c>
      <c r="F50" s="128">
        <v>63.07</v>
      </c>
      <c r="G50" s="128"/>
    </row>
    <row r="51" spans="1:7">
      <c r="A51">
        <v>110</v>
      </c>
      <c r="B51" s="121">
        <v>41459</v>
      </c>
      <c r="C51" s="193">
        <v>0.45134259259259263</v>
      </c>
      <c r="D51">
        <v>62.96</v>
      </c>
      <c r="E51">
        <v>9094283</v>
      </c>
      <c r="F51" s="128">
        <v>63.07</v>
      </c>
      <c r="G51" s="128"/>
    </row>
    <row r="52" spans="1:7">
      <c r="A52">
        <v>114</v>
      </c>
      <c r="B52" s="121">
        <v>41459</v>
      </c>
      <c r="C52" s="193">
        <v>0.45414351851851853</v>
      </c>
      <c r="D52">
        <v>63</v>
      </c>
      <c r="E52">
        <v>9346723</v>
      </c>
      <c r="F52" s="128">
        <v>63.07</v>
      </c>
      <c r="G52" s="128"/>
    </row>
    <row r="53" spans="1:7">
      <c r="A53">
        <v>116</v>
      </c>
      <c r="B53" s="121">
        <v>41459</v>
      </c>
      <c r="C53" s="193">
        <v>0.45535879629629633</v>
      </c>
      <c r="D53">
        <v>63</v>
      </c>
      <c r="E53">
        <v>9401223</v>
      </c>
      <c r="F53" s="128">
        <v>63.07</v>
      </c>
      <c r="G53" s="128"/>
    </row>
    <row r="54" spans="1:7">
      <c r="A54">
        <v>118</v>
      </c>
      <c r="B54" s="121">
        <v>41459</v>
      </c>
      <c r="C54" s="193">
        <v>0.4569212962962963</v>
      </c>
      <c r="D54">
        <v>62.97</v>
      </c>
      <c r="E54">
        <v>9693723</v>
      </c>
      <c r="F54" s="128">
        <v>63.07</v>
      </c>
      <c r="G54" s="128"/>
    </row>
    <row r="55" spans="1:7">
      <c r="A55">
        <v>120</v>
      </c>
      <c r="B55" s="121">
        <v>41459</v>
      </c>
      <c r="C55" s="193">
        <v>0.45822916666666669</v>
      </c>
      <c r="D55">
        <v>62.95</v>
      </c>
      <c r="E55">
        <v>9877923</v>
      </c>
      <c r="F55" s="128">
        <v>63.07</v>
      </c>
      <c r="G55" s="128"/>
    </row>
    <row r="56" spans="1:7">
      <c r="A56">
        <v>122</v>
      </c>
      <c r="B56" s="121">
        <v>41459</v>
      </c>
      <c r="C56" s="193">
        <v>0.45944444444444449</v>
      </c>
      <c r="D56">
        <v>62.93</v>
      </c>
      <c r="E56">
        <v>10035423</v>
      </c>
      <c r="F56" s="128">
        <v>63.07</v>
      </c>
      <c r="G56" s="128"/>
    </row>
    <row r="57" spans="1:7">
      <c r="A57">
        <v>124</v>
      </c>
      <c r="B57" s="121">
        <v>41459</v>
      </c>
      <c r="C57" s="193">
        <v>0.46090277777777783</v>
      </c>
      <c r="D57">
        <v>62.92</v>
      </c>
      <c r="E57">
        <v>10080423</v>
      </c>
      <c r="F57" s="128">
        <v>63.07</v>
      </c>
      <c r="G57" s="128"/>
    </row>
    <row r="58" spans="1:7">
      <c r="A58">
        <v>126</v>
      </c>
      <c r="B58" s="121">
        <v>41459</v>
      </c>
      <c r="C58" s="193">
        <v>0.46232638888888888</v>
      </c>
      <c r="D58">
        <v>62.98</v>
      </c>
      <c r="E58">
        <v>10187823</v>
      </c>
      <c r="F58" s="128">
        <v>63.07</v>
      </c>
      <c r="G58" s="128"/>
    </row>
    <row r="59" spans="1:7">
      <c r="A59">
        <v>130</v>
      </c>
      <c r="B59" s="121">
        <v>41459</v>
      </c>
      <c r="C59" s="193">
        <v>0.4652662037037037</v>
      </c>
      <c r="D59">
        <v>63</v>
      </c>
      <c r="E59">
        <v>10383223</v>
      </c>
      <c r="F59" s="128">
        <v>63.07</v>
      </c>
      <c r="G59" s="128"/>
    </row>
    <row r="60" spans="1:7">
      <c r="A60">
        <v>132</v>
      </c>
      <c r="B60" s="121">
        <v>41459</v>
      </c>
      <c r="C60" s="193">
        <v>0.46660879629629631</v>
      </c>
      <c r="D60">
        <v>63.06</v>
      </c>
      <c r="E60">
        <v>10484923</v>
      </c>
      <c r="F60" s="128">
        <v>63.07</v>
      </c>
      <c r="G60" s="128"/>
    </row>
    <row r="61" spans="1:7">
      <c r="A61">
        <v>134</v>
      </c>
      <c r="B61" s="121">
        <v>41459</v>
      </c>
      <c r="C61" s="193">
        <v>0.46792824074074074</v>
      </c>
      <c r="D61">
        <v>63.02</v>
      </c>
      <c r="E61">
        <v>10564123</v>
      </c>
      <c r="F61" s="128">
        <v>63.07</v>
      </c>
      <c r="G61" s="128"/>
    </row>
    <row r="62" spans="1:7">
      <c r="A62">
        <v>136</v>
      </c>
      <c r="B62" s="121">
        <v>41459</v>
      </c>
      <c r="C62" s="193">
        <v>0.46917824074074077</v>
      </c>
      <c r="D62">
        <v>63.08</v>
      </c>
      <c r="E62">
        <v>10629523</v>
      </c>
      <c r="F62" s="128">
        <v>63.07</v>
      </c>
      <c r="G62" s="128"/>
    </row>
    <row r="63" spans="1:7">
      <c r="A63">
        <v>138</v>
      </c>
      <c r="B63" s="121">
        <v>41459</v>
      </c>
      <c r="C63" s="193">
        <v>0.47076388888888893</v>
      </c>
      <c r="D63">
        <v>63.11</v>
      </c>
      <c r="E63">
        <v>10781523</v>
      </c>
      <c r="F63" s="128">
        <v>63.07</v>
      </c>
      <c r="G63" s="128"/>
    </row>
    <row r="64" spans="1:7">
      <c r="A64">
        <v>140</v>
      </c>
      <c r="B64" s="121">
        <v>41459</v>
      </c>
      <c r="C64" s="193">
        <v>0.47216435185185185</v>
      </c>
      <c r="D64">
        <v>63.04</v>
      </c>
      <c r="E64">
        <v>10987923</v>
      </c>
      <c r="F64" s="128">
        <v>63.07</v>
      </c>
      <c r="G64" s="128"/>
    </row>
    <row r="65" spans="1:7">
      <c r="A65">
        <v>142</v>
      </c>
      <c r="B65" s="121">
        <v>41459</v>
      </c>
      <c r="C65" s="193">
        <v>0.47350694444444441</v>
      </c>
      <c r="D65">
        <v>63.09</v>
      </c>
      <c r="E65">
        <v>11284596</v>
      </c>
      <c r="F65" s="128">
        <v>63.07</v>
      </c>
      <c r="G65" s="128"/>
    </row>
    <row r="66" spans="1:7">
      <c r="A66">
        <v>146</v>
      </c>
      <c r="B66" s="121">
        <v>41459</v>
      </c>
      <c r="C66" s="193">
        <v>0.47616898148148151</v>
      </c>
      <c r="D66">
        <v>63.09</v>
      </c>
      <c r="E66">
        <v>11428708</v>
      </c>
      <c r="F66" s="128">
        <v>63.07</v>
      </c>
      <c r="G66" s="128"/>
    </row>
    <row r="67" spans="1:7">
      <c r="A67">
        <v>148</v>
      </c>
      <c r="B67" s="121">
        <v>41459</v>
      </c>
      <c r="C67" s="193">
        <v>0.47775462962962961</v>
      </c>
      <c r="D67">
        <v>63.16</v>
      </c>
      <c r="E67">
        <v>11662008</v>
      </c>
      <c r="F67" s="128">
        <v>63.07</v>
      </c>
      <c r="G67" s="128"/>
    </row>
    <row r="68" spans="1:7">
      <c r="A68">
        <v>150</v>
      </c>
      <c r="B68" s="121">
        <v>41459</v>
      </c>
      <c r="C68" s="193">
        <v>0.47915509259259265</v>
      </c>
      <c r="D68">
        <v>63.12</v>
      </c>
      <c r="E68">
        <v>11796708</v>
      </c>
      <c r="F68" s="128">
        <v>63.07</v>
      </c>
      <c r="G68" s="128"/>
    </row>
    <row r="69" spans="1:7">
      <c r="A69">
        <v>152</v>
      </c>
      <c r="B69" s="121">
        <v>41459</v>
      </c>
      <c r="C69" s="193">
        <v>0.54298611111111106</v>
      </c>
      <c r="D69">
        <v>62.99</v>
      </c>
      <c r="E69">
        <v>11967108</v>
      </c>
      <c r="F69" s="128">
        <v>63.07</v>
      </c>
      <c r="G69" s="128"/>
    </row>
    <row r="70" spans="1:7">
      <c r="A70">
        <v>154</v>
      </c>
      <c r="B70" s="121">
        <v>41459</v>
      </c>
      <c r="C70" s="193">
        <v>0.54442129629629632</v>
      </c>
      <c r="D70">
        <v>63.02</v>
      </c>
      <c r="E70">
        <v>12083708</v>
      </c>
      <c r="F70" s="128">
        <v>63.07</v>
      </c>
      <c r="G70" s="128"/>
    </row>
    <row r="71" spans="1:7">
      <c r="A71">
        <v>156</v>
      </c>
      <c r="B71" s="121">
        <v>41459</v>
      </c>
      <c r="C71" s="193">
        <v>0.54567129629629629</v>
      </c>
      <c r="D71">
        <v>63.03</v>
      </c>
      <c r="E71">
        <v>12225008</v>
      </c>
      <c r="F71" s="128">
        <v>63.07</v>
      </c>
      <c r="G71" s="128"/>
    </row>
    <row r="72" spans="1:7">
      <c r="A72">
        <v>158</v>
      </c>
      <c r="B72" s="121">
        <v>41459</v>
      </c>
      <c r="C72" s="193">
        <v>0.54712962962962963</v>
      </c>
      <c r="D72">
        <v>63.01</v>
      </c>
      <c r="E72">
        <v>12285908</v>
      </c>
      <c r="F72" s="128">
        <v>63.07</v>
      </c>
      <c r="G72" s="128"/>
    </row>
    <row r="73" spans="1:7">
      <c r="A73">
        <v>162</v>
      </c>
      <c r="B73" s="121">
        <v>41459</v>
      </c>
      <c r="C73" s="193">
        <v>0.54994212962962963</v>
      </c>
      <c r="D73">
        <v>63.02</v>
      </c>
      <c r="E73">
        <v>12524308</v>
      </c>
      <c r="F73" s="128">
        <v>63.07</v>
      </c>
      <c r="G73" s="128"/>
    </row>
    <row r="74" spans="1:7">
      <c r="A74">
        <v>164</v>
      </c>
      <c r="B74" s="121">
        <v>41459</v>
      </c>
      <c r="C74" s="193">
        <v>0.55130787037037032</v>
      </c>
      <c r="D74">
        <v>63.02</v>
      </c>
      <c r="E74">
        <v>12549908</v>
      </c>
      <c r="F74" s="128">
        <v>63.07</v>
      </c>
      <c r="G74" s="128"/>
    </row>
    <row r="75" spans="1:7">
      <c r="A75">
        <v>166</v>
      </c>
      <c r="B75" s="121">
        <v>41459</v>
      </c>
      <c r="C75" s="193">
        <v>0.5527199074074074</v>
      </c>
      <c r="D75">
        <v>62.99</v>
      </c>
      <c r="E75">
        <v>12644008</v>
      </c>
      <c r="F75" s="128">
        <v>63.07</v>
      </c>
      <c r="G75" s="128"/>
    </row>
    <row r="76" spans="1:7">
      <c r="A76">
        <v>168</v>
      </c>
      <c r="B76" s="121">
        <v>41459</v>
      </c>
      <c r="C76" s="193">
        <v>0.55406250000000001</v>
      </c>
      <c r="D76">
        <v>63.01</v>
      </c>
      <c r="E76">
        <v>12784608</v>
      </c>
      <c r="F76" s="128">
        <v>63.07</v>
      </c>
      <c r="G76" s="128"/>
    </row>
    <row r="77" spans="1:7">
      <c r="A77">
        <v>170</v>
      </c>
      <c r="B77" s="121">
        <v>41459</v>
      </c>
      <c r="C77" s="193">
        <v>0.55548611111111112</v>
      </c>
      <c r="D77">
        <v>63</v>
      </c>
      <c r="E77">
        <v>12876308</v>
      </c>
      <c r="F77" s="128">
        <v>63.07</v>
      </c>
      <c r="G77" s="128"/>
    </row>
    <row r="78" spans="1:7">
      <c r="A78">
        <v>172</v>
      </c>
      <c r="B78" s="121">
        <v>41459</v>
      </c>
      <c r="C78" s="193">
        <v>0.55688657407407405</v>
      </c>
      <c r="D78">
        <v>63</v>
      </c>
      <c r="E78">
        <v>13001108</v>
      </c>
      <c r="F78" s="128">
        <v>63.07</v>
      </c>
      <c r="G78" s="128"/>
    </row>
    <row r="79" spans="1:7">
      <c r="A79">
        <v>174</v>
      </c>
      <c r="B79" s="121">
        <v>41459</v>
      </c>
      <c r="C79" s="193">
        <v>0.55826388888888889</v>
      </c>
      <c r="D79">
        <v>63.07</v>
      </c>
      <c r="E79">
        <v>13088435</v>
      </c>
      <c r="F79" s="128">
        <v>63.07</v>
      </c>
      <c r="G79" s="128"/>
    </row>
    <row r="80" spans="1:7">
      <c r="A80">
        <v>178</v>
      </c>
      <c r="B80" s="121">
        <v>41459</v>
      </c>
      <c r="C80" s="193">
        <v>0.56105324074074081</v>
      </c>
      <c r="D80">
        <v>63.08</v>
      </c>
      <c r="E80">
        <v>13529015</v>
      </c>
      <c r="F80" s="128">
        <v>63.07</v>
      </c>
      <c r="G80" s="128"/>
    </row>
    <row r="81" spans="1:7">
      <c r="A81">
        <v>180</v>
      </c>
      <c r="B81" s="121">
        <v>41459</v>
      </c>
      <c r="C81" s="193">
        <v>0.56246527777777777</v>
      </c>
      <c r="D81">
        <v>63.03</v>
      </c>
      <c r="E81">
        <v>13653515</v>
      </c>
      <c r="F81" s="128">
        <v>63.07</v>
      </c>
      <c r="G81" s="128"/>
    </row>
    <row r="82" spans="1:7">
      <c r="A82">
        <v>182</v>
      </c>
      <c r="B82" s="121">
        <v>41459</v>
      </c>
      <c r="C82" s="193">
        <v>0.56366898148148148</v>
      </c>
      <c r="D82">
        <v>63.08</v>
      </c>
      <c r="E82">
        <v>13988915</v>
      </c>
      <c r="F82" s="128">
        <v>63.07</v>
      </c>
      <c r="G82" s="128"/>
    </row>
    <row r="83" spans="1:7">
      <c r="A83">
        <v>184</v>
      </c>
      <c r="B83" s="121">
        <v>41459</v>
      </c>
      <c r="C83" s="193">
        <v>0.56518518518518512</v>
      </c>
      <c r="D83">
        <v>63.07</v>
      </c>
      <c r="E83">
        <v>14206915</v>
      </c>
      <c r="F83" s="128">
        <v>63.07</v>
      </c>
      <c r="G83" s="128"/>
    </row>
    <row r="84" spans="1:7">
      <c r="A84">
        <v>186</v>
      </c>
      <c r="B84" s="121">
        <v>41459</v>
      </c>
      <c r="C84" s="193">
        <v>0.56662037037037039</v>
      </c>
      <c r="D84">
        <v>63.12</v>
      </c>
      <c r="E84">
        <v>14536851</v>
      </c>
      <c r="F84" s="128">
        <v>63.07</v>
      </c>
      <c r="G84" s="128"/>
    </row>
    <row r="85" spans="1:7">
      <c r="A85">
        <v>188</v>
      </c>
      <c r="B85" s="121">
        <v>41459</v>
      </c>
      <c r="C85" s="193">
        <v>0.5680439814814815</v>
      </c>
      <c r="D85">
        <v>63.13</v>
      </c>
      <c r="E85">
        <v>14646013</v>
      </c>
      <c r="F85" s="128">
        <v>63.07</v>
      </c>
      <c r="G85" s="128"/>
    </row>
    <row r="86" spans="1:7">
      <c r="A86">
        <v>190</v>
      </c>
      <c r="B86" s="121">
        <v>41459</v>
      </c>
      <c r="C86" s="193">
        <v>0.56938657407407411</v>
      </c>
      <c r="D86">
        <v>63.12</v>
      </c>
      <c r="E86">
        <v>14722313</v>
      </c>
      <c r="F86" s="128">
        <v>63.07</v>
      </c>
      <c r="G86" s="128"/>
    </row>
    <row r="87" spans="1:7">
      <c r="A87">
        <v>194</v>
      </c>
      <c r="B87" s="121">
        <v>41459</v>
      </c>
      <c r="C87" s="193">
        <v>0.57217592592592592</v>
      </c>
      <c r="D87">
        <v>63.07</v>
      </c>
      <c r="E87">
        <v>15129246</v>
      </c>
      <c r="F87" s="128">
        <v>63.07</v>
      </c>
      <c r="G87" s="128"/>
    </row>
    <row r="88" spans="1:7">
      <c r="A88" s="128">
        <v>196</v>
      </c>
      <c r="B88" s="121">
        <v>41459</v>
      </c>
      <c r="C88" s="193">
        <v>0.57353009259259258</v>
      </c>
      <c r="D88" s="128">
        <v>63.02</v>
      </c>
      <c r="E88" s="128">
        <v>15222746</v>
      </c>
      <c r="F88" s="128">
        <v>63.07</v>
      </c>
      <c r="G88" s="128"/>
    </row>
    <row r="89" spans="1:7">
      <c r="A89" s="128">
        <v>198</v>
      </c>
      <c r="B89" s="121">
        <v>41459</v>
      </c>
      <c r="C89" s="193">
        <v>0.57488425925925923</v>
      </c>
      <c r="D89" s="128">
        <v>63.09</v>
      </c>
      <c r="E89" s="128">
        <v>15457246</v>
      </c>
      <c r="F89" s="128">
        <v>63.07</v>
      </c>
      <c r="G89" s="128"/>
    </row>
    <row r="90" spans="1:7">
      <c r="A90" s="128">
        <v>200</v>
      </c>
      <c r="B90" s="121">
        <v>41459</v>
      </c>
      <c r="C90" s="193">
        <v>0.5763194444444445</v>
      </c>
      <c r="D90" s="128">
        <v>62.99</v>
      </c>
      <c r="E90" s="128">
        <v>15551046</v>
      </c>
      <c r="F90" s="128">
        <v>63.07</v>
      </c>
      <c r="G90" s="128"/>
    </row>
    <row r="91" spans="1:7">
      <c r="A91" s="128">
        <v>202</v>
      </c>
      <c r="B91" s="121">
        <v>41459</v>
      </c>
      <c r="C91" s="193">
        <v>0.57776620370370368</v>
      </c>
      <c r="D91" s="128">
        <v>63</v>
      </c>
      <c r="E91" s="128">
        <v>15753946</v>
      </c>
      <c r="F91" s="128">
        <v>63.07</v>
      </c>
      <c r="G91" s="128"/>
    </row>
    <row r="92" spans="1:7">
      <c r="A92" s="128">
        <v>204</v>
      </c>
      <c r="B92" s="121">
        <v>41459</v>
      </c>
      <c r="C92" s="193">
        <v>0.57913194444444438</v>
      </c>
      <c r="D92" s="128">
        <v>62.89</v>
      </c>
      <c r="E92" s="128">
        <v>16283046</v>
      </c>
      <c r="F92" s="128">
        <v>63.07</v>
      </c>
      <c r="G92" s="128"/>
    </row>
    <row r="93" spans="1:7">
      <c r="A93" s="128">
        <v>206</v>
      </c>
      <c r="B93" s="121">
        <v>41459</v>
      </c>
      <c r="C93" s="193">
        <v>0.58054398148148145</v>
      </c>
      <c r="D93" s="128">
        <v>62.94</v>
      </c>
      <c r="E93" s="128">
        <v>16538546</v>
      </c>
      <c r="F93" s="128">
        <v>63.07</v>
      </c>
      <c r="G93" s="128"/>
    </row>
    <row r="94" spans="1:7">
      <c r="A94" s="128">
        <v>210</v>
      </c>
      <c r="B94" s="121">
        <v>41459</v>
      </c>
      <c r="C94" s="193">
        <v>0.58328703703703699</v>
      </c>
      <c r="D94" s="128">
        <v>62.87</v>
      </c>
      <c r="E94" s="128">
        <v>16777546</v>
      </c>
      <c r="F94" s="128">
        <v>63.07</v>
      </c>
      <c r="G94" s="128"/>
    </row>
    <row r="95" spans="1:7">
      <c r="A95" s="128">
        <v>212</v>
      </c>
      <c r="B95" s="121">
        <v>41459</v>
      </c>
      <c r="C95" s="193">
        <v>0.58469907407407407</v>
      </c>
      <c r="D95" s="128">
        <v>62.9</v>
      </c>
      <c r="E95" s="128">
        <v>17000472</v>
      </c>
      <c r="F95" s="128">
        <v>63.07</v>
      </c>
      <c r="G95" s="128"/>
    </row>
    <row r="96" spans="1:7">
      <c r="A96" s="128">
        <v>214</v>
      </c>
      <c r="B96" s="121">
        <v>41459</v>
      </c>
      <c r="C96" s="193">
        <v>0.58601851851851849</v>
      </c>
      <c r="D96" s="128">
        <v>62.95</v>
      </c>
      <c r="E96" s="128">
        <v>17249772</v>
      </c>
      <c r="F96" s="128">
        <v>63.07</v>
      </c>
      <c r="G96" s="128"/>
    </row>
    <row r="97" spans="1:7">
      <c r="A97" s="128">
        <v>216</v>
      </c>
      <c r="B97" s="121">
        <v>41459</v>
      </c>
      <c r="C97" s="193">
        <v>0.58744212962962961</v>
      </c>
      <c r="D97" s="128">
        <v>62.89</v>
      </c>
      <c r="E97" s="128">
        <v>18544886</v>
      </c>
      <c r="F97" s="128">
        <v>63.07</v>
      </c>
      <c r="G97" s="128"/>
    </row>
    <row r="98" spans="1:7">
      <c r="A98" s="128">
        <v>218</v>
      </c>
      <c r="B98" s="121">
        <v>41459</v>
      </c>
      <c r="C98" s="193">
        <v>0.58887731481481487</v>
      </c>
      <c r="D98" s="128">
        <v>62.91</v>
      </c>
      <c r="E98" s="128">
        <v>19181162</v>
      </c>
      <c r="F98" s="128">
        <v>63.07</v>
      </c>
      <c r="G98" s="128"/>
    </row>
    <row r="99" spans="1:7">
      <c r="A99" s="128">
        <v>220</v>
      </c>
      <c r="B99" s="121">
        <v>41459</v>
      </c>
      <c r="C99" s="193">
        <v>0.59021990740740737</v>
      </c>
      <c r="D99" s="128">
        <v>62.93</v>
      </c>
      <c r="E99" s="128">
        <v>19508296</v>
      </c>
      <c r="F99" s="128">
        <v>63.07</v>
      </c>
      <c r="G99" s="128"/>
    </row>
    <row r="100" spans="1:7">
      <c r="A100" s="128">
        <v>222</v>
      </c>
      <c r="B100" s="121">
        <v>41459</v>
      </c>
      <c r="C100" s="193">
        <v>0.59159722222222222</v>
      </c>
      <c r="D100" s="128">
        <v>62.93</v>
      </c>
      <c r="E100" s="128">
        <v>19841096</v>
      </c>
      <c r="F100" s="128">
        <v>63.07</v>
      </c>
      <c r="G100" s="128"/>
    </row>
    <row r="101" spans="1:7">
      <c r="A101" s="128">
        <v>226</v>
      </c>
      <c r="B101" s="121">
        <v>41459</v>
      </c>
      <c r="C101" s="193">
        <v>0.59373842592592596</v>
      </c>
      <c r="D101" s="128">
        <v>63.07</v>
      </c>
      <c r="E101" s="128">
        <v>20548185</v>
      </c>
      <c r="F101" s="128">
        <v>63.07</v>
      </c>
      <c r="G101" s="128"/>
    </row>
    <row r="102" spans="1:7">
      <c r="G102" s="128"/>
    </row>
    <row r="103" spans="1:7">
      <c r="G103" s="128"/>
    </row>
    <row r="104" spans="1:7">
      <c r="G104" s="128"/>
    </row>
    <row r="105" spans="1:7">
      <c r="G105" s="128"/>
    </row>
    <row r="106" spans="1:7">
      <c r="G106" s="128"/>
    </row>
    <row r="107" spans="1:7">
      <c r="G107" s="128"/>
    </row>
    <row r="108" spans="1:7">
      <c r="G108" s="128"/>
    </row>
    <row r="109" spans="1:7">
      <c r="G109" s="128"/>
    </row>
    <row r="110" spans="1:7">
      <c r="G110" s="128"/>
    </row>
    <row r="111" spans="1:7">
      <c r="G111" s="128"/>
    </row>
    <row r="112" spans="1:7">
      <c r="G112" s="128"/>
    </row>
    <row r="113" spans="7:7">
      <c r="G113" s="128"/>
    </row>
    <row r="114" spans="7:7">
      <c r="G114" s="128"/>
    </row>
    <row r="115" spans="7:7">
      <c r="G115" s="128"/>
    </row>
    <row r="116" spans="7:7">
      <c r="G116" s="128"/>
    </row>
    <row r="117" spans="7:7">
      <c r="G117" s="128"/>
    </row>
    <row r="118" spans="7:7">
      <c r="G118" s="128"/>
    </row>
    <row r="119" spans="7:7">
      <c r="G119" s="128"/>
    </row>
    <row r="120" spans="7:7">
      <c r="G120" s="128"/>
    </row>
    <row r="121" spans="7:7">
      <c r="G121" s="128"/>
    </row>
    <row r="122" spans="7:7">
      <c r="G122" s="128"/>
    </row>
    <row r="123" spans="7:7">
      <c r="G123" s="128"/>
    </row>
    <row r="124" spans="7:7">
      <c r="G124" s="128"/>
    </row>
    <row r="125" spans="7:7">
      <c r="G125" s="128"/>
    </row>
    <row r="126" spans="7:7">
      <c r="G126" s="128"/>
    </row>
    <row r="127" spans="7:7">
      <c r="G127" s="128"/>
    </row>
    <row r="128" spans="7:7">
      <c r="G128" s="128"/>
    </row>
    <row r="129" spans="7:7">
      <c r="G129" s="128"/>
    </row>
    <row r="130" spans="7:7">
      <c r="G130" s="128"/>
    </row>
    <row r="131" spans="7:7">
      <c r="G131" s="128"/>
    </row>
    <row r="132" spans="7:7">
      <c r="G132" s="128"/>
    </row>
    <row r="133" spans="7:7">
      <c r="G133" s="128"/>
    </row>
    <row r="134" spans="7:7">
      <c r="G134" s="128"/>
    </row>
    <row r="135" spans="7:7">
      <c r="G135" s="128"/>
    </row>
    <row r="136" spans="7:7">
      <c r="G136" s="128"/>
    </row>
    <row r="137" spans="7:7">
      <c r="G137" s="128"/>
    </row>
    <row r="138" spans="7:7">
      <c r="G138" s="128"/>
    </row>
    <row r="139" spans="7:7">
      <c r="G139" s="128"/>
    </row>
    <row r="140" spans="7:7">
      <c r="G140" s="128"/>
    </row>
    <row r="141" spans="7:7">
      <c r="G141" s="128"/>
    </row>
    <row r="142" spans="7:7">
      <c r="G142" s="128"/>
    </row>
    <row r="143" spans="7:7">
      <c r="G143" s="128"/>
    </row>
    <row r="144" spans="7:7">
      <c r="G144" s="128"/>
    </row>
    <row r="145" spans="7:7">
      <c r="G145" s="128"/>
    </row>
    <row r="146" spans="7:7">
      <c r="G146" s="128"/>
    </row>
    <row r="147" spans="7:7">
      <c r="G147" s="128"/>
    </row>
    <row r="148" spans="7:7">
      <c r="G148" s="128"/>
    </row>
    <row r="149" spans="7:7">
      <c r="G149" s="128"/>
    </row>
    <row r="150" spans="7:7">
      <c r="G150" s="128"/>
    </row>
    <row r="151" spans="7:7">
      <c r="G151" s="128"/>
    </row>
    <row r="152" spans="7:7">
      <c r="G152" s="128"/>
    </row>
    <row r="153" spans="7:7">
      <c r="G153" s="128"/>
    </row>
    <row r="154" spans="7:7">
      <c r="G154" s="128"/>
    </row>
    <row r="155" spans="7:7">
      <c r="G155" s="128"/>
    </row>
    <row r="156" spans="7:7">
      <c r="G156" s="128"/>
    </row>
    <row r="157" spans="7:7">
      <c r="G157" s="128"/>
    </row>
    <row r="158" spans="7:7">
      <c r="G158" s="128"/>
    </row>
    <row r="159" spans="7:7">
      <c r="G159" s="128"/>
    </row>
    <row r="160" spans="7:7">
      <c r="G160" s="128"/>
    </row>
    <row r="161" spans="7:7">
      <c r="G161" s="128"/>
    </row>
    <row r="162" spans="7:7">
      <c r="G162" s="128"/>
    </row>
    <row r="163" spans="7:7">
      <c r="G163" s="128"/>
    </row>
    <row r="164" spans="7:7">
      <c r="G164" s="128"/>
    </row>
    <row r="165" spans="7:7">
      <c r="G165" s="128"/>
    </row>
    <row r="166" spans="7:7">
      <c r="G166" s="128"/>
    </row>
    <row r="167" spans="7:7">
      <c r="G167" s="128"/>
    </row>
    <row r="168" spans="7:7">
      <c r="G168" s="128"/>
    </row>
    <row r="169" spans="7:7">
      <c r="G169" s="128"/>
    </row>
    <row r="170" spans="7:7">
      <c r="G170" s="128"/>
    </row>
    <row r="171" spans="7:7">
      <c r="G171" s="128"/>
    </row>
    <row r="172" spans="7:7">
      <c r="G172" s="128"/>
    </row>
    <row r="173" spans="7:7">
      <c r="G173" s="128"/>
    </row>
    <row r="174" spans="7:7">
      <c r="G174" s="128"/>
    </row>
    <row r="175" spans="7:7">
      <c r="G175" s="128"/>
    </row>
    <row r="176" spans="7:7">
      <c r="G176" s="128"/>
    </row>
    <row r="177" spans="7:7">
      <c r="G177" s="128"/>
    </row>
    <row r="178" spans="7:7">
      <c r="G178" s="128"/>
    </row>
    <row r="179" spans="7:7">
      <c r="G179" s="128"/>
    </row>
    <row r="180" spans="7:7">
      <c r="G180" s="128"/>
    </row>
    <row r="181" spans="7:7">
      <c r="G181" s="128"/>
    </row>
    <row r="182" spans="7:7">
      <c r="G182" s="128"/>
    </row>
    <row r="183" spans="7:7">
      <c r="G183" s="128"/>
    </row>
    <row r="184" spans="7:7">
      <c r="G184" s="128"/>
    </row>
    <row r="185" spans="7:7">
      <c r="G185" s="128"/>
    </row>
    <row r="186" spans="7:7">
      <c r="G186" s="128"/>
    </row>
    <row r="187" spans="7:7">
      <c r="G187" s="128"/>
    </row>
    <row r="188" spans="7:7">
      <c r="G188" s="128"/>
    </row>
    <row r="189" spans="7:7">
      <c r="G189" s="128"/>
    </row>
    <row r="190" spans="7:7">
      <c r="G190" s="128"/>
    </row>
    <row r="191" spans="7:7">
      <c r="G191" s="128"/>
    </row>
    <row r="192" spans="7:7">
      <c r="G192" s="128"/>
    </row>
    <row r="193" spans="7:7">
      <c r="G193" s="128"/>
    </row>
    <row r="194" spans="7:7">
      <c r="G194" s="128"/>
    </row>
    <row r="195" spans="7:7">
      <c r="G195" s="128"/>
    </row>
    <row r="196" spans="7:7">
      <c r="G196" s="128"/>
    </row>
    <row r="197" spans="7:7">
      <c r="G197" s="128"/>
    </row>
    <row r="198" spans="7:7">
      <c r="G198" s="128"/>
    </row>
    <row r="199" spans="7:7">
      <c r="G199" s="128"/>
    </row>
    <row r="200" spans="7:7">
      <c r="G200" s="128"/>
    </row>
    <row r="201" spans="7:7">
      <c r="G201" s="128"/>
    </row>
    <row r="202" spans="7:7">
      <c r="G202" s="128"/>
    </row>
    <row r="203" spans="7:7">
      <c r="G203" s="128"/>
    </row>
    <row r="204" spans="7:7">
      <c r="G204" s="128"/>
    </row>
    <row r="205" spans="7:7">
      <c r="G205" s="128"/>
    </row>
    <row r="206" spans="7:7">
      <c r="G206" s="128"/>
    </row>
    <row r="207" spans="7:7">
      <c r="G207" s="128"/>
    </row>
    <row r="208" spans="7:7">
      <c r="G208" s="128"/>
    </row>
    <row r="209" spans="7:7">
      <c r="G209" s="128"/>
    </row>
    <row r="210" spans="7:7">
      <c r="G210" s="128"/>
    </row>
    <row r="211" spans="7:7">
      <c r="G211" s="128"/>
    </row>
    <row r="212" spans="7:7">
      <c r="G212" s="128"/>
    </row>
    <row r="213" spans="7:7">
      <c r="G213" s="128"/>
    </row>
    <row r="214" spans="7:7">
      <c r="G214" s="128"/>
    </row>
    <row r="215" spans="7:7">
      <c r="G215" s="128"/>
    </row>
    <row r="216" spans="7:7">
      <c r="G216" s="128"/>
    </row>
    <row r="217" spans="7:7">
      <c r="G217" s="128"/>
    </row>
    <row r="218" spans="7:7">
      <c r="G218" s="128"/>
    </row>
    <row r="219" spans="7:7">
      <c r="G219" s="128"/>
    </row>
    <row r="220" spans="7:7">
      <c r="G220" s="128"/>
    </row>
    <row r="221" spans="7:7">
      <c r="G221" s="128"/>
    </row>
    <row r="222" spans="7:7">
      <c r="G222" s="128"/>
    </row>
    <row r="223" spans="7:7">
      <c r="G223" s="128"/>
    </row>
    <row r="224" spans="7:7">
      <c r="G224" s="128"/>
    </row>
    <row r="225" spans="7:7">
      <c r="G225" s="128"/>
    </row>
    <row r="226" spans="7:7">
      <c r="G226" s="128"/>
    </row>
    <row r="227" spans="7:7">
      <c r="G227" s="128"/>
    </row>
    <row r="228" spans="7:7">
      <c r="G228" s="128"/>
    </row>
    <row r="229" spans="7:7">
      <c r="G229" s="128"/>
    </row>
    <row r="230" spans="7:7">
      <c r="G230" s="128"/>
    </row>
    <row r="231" spans="7:7">
      <c r="G231" s="128"/>
    </row>
    <row r="232" spans="7:7">
      <c r="G232" s="128"/>
    </row>
    <row r="233" spans="7:7">
      <c r="G233" s="128"/>
    </row>
    <row r="234" spans="7:7">
      <c r="G234" s="128"/>
    </row>
    <row r="235" spans="7:7">
      <c r="G235" s="128"/>
    </row>
    <row r="236" spans="7:7">
      <c r="G236" s="128"/>
    </row>
    <row r="237" spans="7:7">
      <c r="G237" s="128"/>
    </row>
    <row r="238" spans="7:7">
      <c r="G238" s="128"/>
    </row>
    <row r="239" spans="7:7">
      <c r="G239" s="128"/>
    </row>
    <row r="240" spans="7:7">
      <c r="G240" s="128"/>
    </row>
    <row r="241" spans="7:7">
      <c r="G241" s="128"/>
    </row>
    <row r="242" spans="7:7">
      <c r="G242" s="128"/>
    </row>
    <row r="243" spans="7:7">
      <c r="G243" s="128"/>
    </row>
    <row r="244" spans="7:7">
      <c r="G244" s="128"/>
    </row>
    <row r="245" spans="7:7">
      <c r="G245" s="128"/>
    </row>
    <row r="246" spans="7:7">
      <c r="G246" s="128"/>
    </row>
    <row r="247" spans="7:7">
      <c r="G247" s="128"/>
    </row>
    <row r="248" spans="7:7">
      <c r="G248" s="128"/>
    </row>
    <row r="249" spans="7:7">
      <c r="G249" s="128"/>
    </row>
    <row r="250" spans="7:7">
      <c r="G250" s="128"/>
    </row>
    <row r="251" spans="7:7">
      <c r="G251" s="128"/>
    </row>
    <row r="252" spans="7:7">
      <c r="G252" s="128"/>
    </row>
    <row r="253" spans="7:7">
      <c r="G253" s="128"/>
    </row>
    <row r="254" spans="7:7">
      <c r="G254" s="128"/>
    </row>
    <row r="255" spans="7:7">
      <c r="G255" s="128"/>
    </row>
    <row r="256" spans="7:7">
      <c r="G256" s="128"/>
    </row>
    <row r="257" spans="7:7">
      <c r="G257" s="128"/>
    </row>
    <row r="258" spans="7:7">
      <c r="G258" s="128"/>
    </row>
    <row r="259" spans="7:7">
      <c r="G259" s="128"/>
    </row>
    <row r="260" spans="7:7">
      <c r="G260" s="128"/>
    </row>
    <row r="261" spans="7:7">
      <c r="G261" s="128"/>
    </row>
    <row r="262" spans="7:7">
      <c r="G262" s="128"/>
    </row>
    <row r="263" spans="7:7">
      <c r="G263" s="128"/>
    </row>
    <row r="264" spans="7:7">
      <c r="G264" s="128"/>
    </row>
    <row r="265" spans="7:7">
      <c r="G265" s="128"/>
    </row>
    <row r="266" spans="7:7">
      <c r="G266" s="128"/>
    </row>
    <row r="267" spans="7:7">
      <c r="G267" s="128"/>
    </row>
    <row r="268" spans="7:7">
      <c r="G268" s="128"/>
    </row>
    <row r="269" spans="7:7">
      <c r="G269" s="128"/>
    </row>
    <row r="270" spans="7:7">
      <c r="G270" s="128"/>
    </row>
    <row r="271" spans="7:7">
      <c r="G271" s="128"/>
    </row>
    <row r="272" spans="7:7">
      <c r="G272" s="128"/>
    </row>
    <row r="273" spans="7:7">
      <c r="G273" s="128"/>
    </row>
    <row r="274" spans="7:7">
      <c r="G274" s="128"/>
    </row>
    <row r="275" spans="7:7">
      <c r="G275" s="128"/>
    </row>
    <row r="276" spans="7:7">
      <c r="G276" s="128"/>
    </row>
    <row r="277" spans="7:7">
      <c r="G277" s="128"/>
    </row>
    <row r="278" spans="7:7">
      <c r="G278" s="128"/>
    </row>
    <row r="279" spans="7:7">
      <c r="G279" s="128"/>
    </row>
    <row r="280" spans="7:7">
      <c r="G280" s="128"/>
    </row>
    <row r="281" spans="7:7">
      <c r="G281" s="128"/>
    </row>
    <row r="282" spans="7:7">
      <c r="G282" s="128"/>
    </row>
    <row r="283" spans="7:7">
      <c r="G283" s="128"/>
    </row>
    <row r="284" spans="7:7">
      <c r="G284" s="128"/>
    </row>
    <row r="285" spans="7:7">
      <c r="G285" s="128"/>
    </row>
    <row r="286" spans="7:7">
      <c r="G286" s="128"/>
    </row>
    <row r="287" spans="7:7">
      <c r="G287" s="128"/>
    </row>
    <row r="288" spans="7:7">
      <c r="G288" s="128"/>
    </row>
    <row r="289" spans="7:7">
      <c r="G289" s="128"/>
    </row>
    <row r="290" spans="7:7">
      <c r="G290" s="128"/>
    </row>
    <row r="291" spans="7:7">
      <c r="G291" s="128"/>
    </row>
    <row r="292" spans="7:7">
      <c r="G292" s="128"/>
    </row>
    <row r="293" spans="7:7">
      <c r="G293" s="128"/>
    </row>
    <row r="294" spans="7:7">
      <c r="G294" s="128"/>
    </row>
    <row r="295" spans="7:7">
      <c r="G295" s="128"/>
    </row>
    <row r="296" spans="7:7">
      <c r="G296" s="128"/>
    </row>
    <row r="297" spans="7:7">
      <c r="G297" s="128"/>
    </row>
    <row r="298" spans="7:7">
      <c r="G298" s="128"/>
    </row>
    <row r="299" spans="7:7">
      <c r="G299" s="128"/>
    </row>
    <row r="300" spans="7:7">
      <c r="G300" s="128"/>
    </row>
    <row r="301" spans="7:7">
      <c r="G301" s="128"/>
    </row>
    <row r="302" spans="7:7">
      <c r="G302" s="128"/>
    </row>
    <row r="303" spans="7:7">
      <c r="G303" s="128"/>
    </row>
    <row r="304" spans="7:7">
      <c r="G304" s="128"/>
    </row>
    <row r="305" spans="7:7">
      <c r="G305" s="128"/>
    </row>
    <row r="306" spans="7:7">
      <c r="G306" s="128"/>
    </row>
    <row r="307" spans="7:7">
      <c r="G307" s="128"/>
    </row>
    <row r="308" spans="7:7">
      <c r="G308" s="128"/>
    </row>
    <row r="309" spans="7:7">
      <c r="G309" s="128"/>
    </row>
    <row r="310" spans="7:7">
      <c r="G310" s="128"/>
    </row>
    <row r="311" spans="7:7">
      <c r="G311" s="128"/>
    </row>
    <row r="312" spans="7:7">
      <c r="G312" s="128"/>
    </row>
    <row r="313" spans="7:7">
      <c r="G313" s="128"/>
    </row>
    <row r="314" spans="7:7">
      <c r="G314" s="128"/>
    </row>
    <row r="315" spans="7:7">
      <c r="G315" s="128"/>
    </row>
    <row r="316" spans="7:7">
      <c r="G316" s="128"/>
    </row>
    <row r="317" spans="7:7">
      <c r="G317" s="128"/>
    </row>
    <row r="318" spans="7:7">
      <c r="G318" s="128"/>
    </row>
    <row r="319" spans="7:7">
      <c r="G319" s="128"/>
    </row>
    <row r="320" spans="7:7">
      <c r="G320" s="128"/>
    </row>
    <row r="321" spans="7:7">
      <c r="G321" s="128"/>
    </row>
    <row r="322" spans="7:7">
      <c r="G322" s="128"/>
    </row>
    <row r="323" spans="7:7">
      <c r="G323" s="128"/>
    </row>
    <row r="324" spans="7:7">
      <c r="G324" s="128"/>
    </row>
    <row r="325" spans="7:7">
      <c r="G325" s="128"/>
    </row>
    <row r="326" spans="7:7">
      <c r="G326" s="128"/>
    </row>
    <row r="327" spans="7:7">
      <c r="G327" s="128"/>
    </row>
    <row r="328" spans="7:7">
      <c r="G328" s="128"/>
    </row>
    <row r="329" spans="7:7">
      <c r="G329" s="128"/>
    </row>
    <row r="330" spans="7:7">
      <c r="G330" s="128"/>
    </row>
    <row r="331" spans="7:7">
      <c r="G331" s="128"/>
    </row>
    <row r="332" spans="7:7">
      <c r="G332" s="128"/>
    </row>
    <row r="333" spans="7:7">
      <c r="G333" s="128"/>
    </row>
    <row r="334" spans="7:7">
      <c r="G334" s="128"/>
    </row>
    <row r="335" spans="7:7">
      <c r="G335" s="128"/>
    </row>
    <row r="336" spans="7:7">
      <c r="G336" s="128"/>
    </row>
    <row r="337" spans="7:7">
      <c r="G337" s="128"/>
    </row>
    <row r="338" spans="7:7">
      <c r="G338" s="128"/>
    </row>
    <row r="339" spans="7:7">
      <c r="G339" s="128"/>
    </row>
    <row r="340" spans="7:7">
      <c r="G340" s="128"/>
    </row>
    <row r="341" spans="7:7">
      <c r="G341" s="128"/>
    </row>
    <row r="342" spans="7:7">
      <c r="G342" s="128"/>
    </row>
    <row r="343" spans="7:7">
      <c r="G343" s="128"/>
    </row>
    <row r="344" spans="7:7">
      <c r="G344" s="128"/>
    </row>
    <row r="345" spans="7:7">
      <c r="G345" s="128"/>
    </row>
    <row r="346" spans="7:7">
      <c r="G346" s="128"/>
    </row>
    <row r="347" spans="7:7">
      <c r="G347" s="128"/>
    </row>
    <row r="348" spans="7:7">
      <c r="G348" s="128"/>
    </row>
    <row r="349" spans="7:7">
      <c r="G349" s="128"/>
    </row>
    <row r="350" spans="7:7">
      <c r="G350" s="128"/>
    </row>
    <row r="351" spans="7:7">
      <c r="G351" s="128"/>
    </row>
    <row r="352" spans="7:7">
      <c r="G352" s="128"/>
    </row>
    <row r="353" spans="7:7">
      <c r="G353" s="128"/>
    </row>
    <row r="354" spans="7:7">
      <c r="G354" s="128"/>
    </row>
    <row r="355" spans="7:7">
      <c r="G355" s="128"/>
    </row>
    <row r="356" spans="7:7">
      <c r="G356" s="128"/>
    </row>
    <row r="357" spans="7:7">
      <c r="G357" s="128"/>
    </row>
    <row r="358" spans="7:7">
      <c r="G358" s="128"/>
    </row>
    <row r="359" spans="7:7">
      <c r="G359" s="128"/>
    </row>
    <row r="360" spans="7:7">
      <c r="G360" s="128"/>
    </row>
    <row r="361" spans="7:7">
      <c r="G361" s="128"/>
    </row>
    <row r="362" spans="7:7">
      <c r="G362" s="128"/>
    </row>
    <row r="363" spans="7:7">
      <c r="G363" s="128"/>
    </row>
    <row r="364" spans="7:7">
      <c r="G364" s="128"/>
    </row>
    <row r="365" spans="7:7">
      <c r="G365" s="128"/>
    </row>
    <row r="366" spans="7:7">
      <c r="G366" s="128"/>
    </row>
    <row r="367" spans="7:7">
      <c r="G367" s="128"/>
    </row>
    <row r="368" spans="7:7">
      <c r="G368" s="128"/>
    </row>
    <row r="369" spans="7:7">
      <c r="G369" s="128"/>
    </row>
    <row r="370" spans="7:7">
      <c r="G370" s="128"/>
    </row>
    <row r="371" spans="7:7">
      <c r="G371" s="128"/>
    </row>
    <row r="372" spans="7:7">
      <c r="G372" s="128"/>
    </row>
    <row r="373" spans="7:7">
      <c r="G373" s="128"/>
    </row>
    <row r="374" spans="7:7">
      <c r="G374" s="128"/>
    </row>
    <row r="375" spans="7:7">
      <c r="G375" s="128"/>
    </row>
    <row r="376" spans="7:7">
      <c r="G376" s="128"/>
    </row>
    <row r="377" spans="7:7">
      <c r="G377" s="128"/>
    </row>
    <row r="378" spans="7:7">
      <c r="G378" s="128"/>
    </row>
    <row r="379" spans="7:7">
      <c r="G379" s="128"/>
    </row>
    <row r="380" spans="7:7">
      <c r="G380" s="128"/>
    </row>
    <row r="381" spans="7:7">
      <c r="G381" s="128"/>
    </row>
    <row r="382" spans="7:7">
      <c r="G382" s="128"/>
    </row>
    <row r="383" spans="7:7">
      <c r="G383" s="128"/>
    </row>
    <row r="384" spans="7:7">
      <c r="G384" s="128"/>
    </row>
    <row r="385" spans="7:7">
      <c r="G385" s="128"/>
    </row>
    <row r="386" spans="7:7">
      <c r="G386" s="128"/>
    </row>
    <row r="387" spans="7:7">
      <c r="G387" s="128"/>
    </row>
    <row r="388" spans="7:7">
      <c r="G388" s="128"/>
    </row>
    <row r="389" spans="7:7">
      <c r="G389" s="128"/>
    </row>
    <row r="390" spans="7:7">
      <c r="G390" s="128"/>
    </row>
    <row r="391" spans="7:7">
      <c r="G391" s="128"/>
    </row>
    <row r="392" spans="7:7">
      <c r="G392" s="128"/>
    </row>
    <row r="393" spans="7:7">
      <c r="G393" s="128"/>
    </row>
    <row r="394" spans="7:7">
      <c r="G394" s="128"/>
    </row>
    <row r="395" spans="7:7">
      <c r="G395" s="128"/>
    </row>
    <row r="396" spans="7:7">
      <c r="G396" s="128"/>
    </row>
    <row r="397" spans="7:7">
      <c r="G397" s="128"/>
    </row>
    <row r="398" spans="7:7">
      <c r="G398" s="128"/>
    </row>
    <row r="399" spans="7:7">
      <c r="G399" s="128"/>
    </row>
    <row r="400" spans="7:7">
      <c r="G400" s="128"/>
    </row>
    <row r="401" spans="7:7">
      <c r="G401" s="128"/>
    </row>
    <row r="402" spans="7:7">
      <c r="G402" s="128"/>
    </row>
    <row r="403" spans="7:7">
      <c r="G403" s="128"/>
    </row>
    <row r="404" spans="7:7">
      <c r="G404" s="128"/>
    </row>
    <row r="405" spans="7:7">
      <c r="G405" s="128"/>
    </row>
    <row r="406" spans="7:7">
      <c r="G406" s="128"/>
    </row>
    <row r="407" spans="7:7">
      <c r="G407" s="128"/>
    </row>
    <row r="408" spans="7:7">
      <c r="G408" s="128"/>
    </row>
    <row r="409" spans="7:7">
      <c r="G409" s="128"/>
    </row>
    <row r="410" spans="7:7">
      <c r="G410" s="128"/>
    </row>
    <row r="411" spans="7:7">
      <c r="G411" s="128"/>
    </row>
    <row r="412" spans="7:7">
      <c r="G412" s="128"/>
    </row>
    <row r="413" spans="7:7">
      <c r="G413" s="128"/>
    </row>
    <row r="414" spans="7:7">
      <c r="G414" s="128"/>
    </row>
    <row r="415" spans="7:7">
      <c r="G415" s="128"/>
    </row>
    <row r="416" spans="7:7">
      <c r="G416" s="128"/>
    </row>
    <row r="417" spans="7:7">
      <c r="G417" s="128"/>
    </row>
    <row r="418" spans="7:7">
      <c r="G418" s="128"/>
    </row>
    <row r="419" spans="7:7">
      <c r="G419" s="128"/>
    </row>
    <row r="420" spans="7:7">
      <c r="G420" s="128"/>
    </row>
    <row r="421" spans="7:7">
      <c r="G421" s="128"/>
    </row>
    <row r="422" spans="7:7">
      <c r="G422" s="128"/>
    </row>
    <row r="423" spans="7:7">
      <c r="G423" s="128"/>
    </row>
    <row r="424" spans="7:7">
      <c r="G424" s="128"/>
    </row>
    <row r="425" spans="7:7">
      <c r="G425" s="128"/>
    </row>
    <row r="426" spans="7:7">
      <c r="G426" s="128"/>
    </row>
    <row r="427" spans="7:7">
      <c r="G427" s="128"/>
    </row>
    <row r="428" spans="7:7">
      <c r="G428" s="128"/>
    </row>
    <row r="429" spans="7:7">
      <c r="G429" s="128"/>
    </row>
    <row r="430" spans="7:7">
      <c r="G430" s="128"/>
    </row>
    <row r="431" spans="7:7">
      <c r="G431" s="128"/>
    </row>
    <row r="432" spans="7:7">
      <c r="G432" s="128"/>
    </row>
    <row r="433" spans="7:7">
      <c r="G433" s="128"/>
    </row>
    <row r="434" spans="7:7">
      <c r="G434" s="128"/>
    </row>
    <row r="435" spans="7:7">
      <c r="G435" s="128"/>
    </row>
    <row r="436" spans="7:7">
      <c r="G436" s="128"/>
    </row>
    <row r="437" spans="7:7">
      <c r="G437" s="128"/>
    </row>
    <row r="438" spans="7:7">
      <c r="G438" s="128"/>
    </row>
    <row r="439" spans="7:7">
      <c r="G439" s="128"/>
    </row>
    <row r="440" spans="7:7">
      <c r="G440" s="128"/>
    </row>
    <row r="441" spans="7:7">
      <c r="G441" s="128"/>
    </row>
    <row r="442" spans="7:7">
      <c r="G442" s="128"/>
    </row>
    <row r="443" spans="7:7">
      <c r="G443" s="128"/>
    </row>
    <row r="444" spans="7:7">
      <c r="G444" s="128"/>
    </row>
    <row r="445" spans="7:7">
      <c r="G445" s="128"/>
    </row>
    <row r="446" spans="7:7">
      <c r="G446" s="128"/>
    </row>
    <row r="447" spans="7:7">
      <c r="G447" s="128"/>
    </row>
    <row r="448" spans="7:7">
      <c r="G448" s="128"/>
    </row>
    <row r="449" spans="7:7">
      <c r="G449" s="128"/>
    </row>
    <row r="450" spans="7:7">
      <c r="G450" s="128"/>
    </row>
    <row r="451" spans="7:7">
      <c r="G451" s="128"/>
    </row>
    <row r="452" spans="7:7">
      <c r="G452" s="128"/>
    </row>
    <row r="453" spans="7:7">
      <c r="G453" s="128"/>
    </row>
    <row r="454" spans="7:7">
      <c r="G454" s="128"/>
    </row>
    <row r="455" spans="7:7">
      <c r="G455" s="128"/>
    </row>
    <row r="456" spans="7:7">
      <c r="G456" s="128"/>
    </row>
    <row r="457" spans="7:7">
      <c r="G457" s="128"/>
    </row>
    <row r="458" spans="7:7">
      <c r="G458" s="128"/>
    </row>
    <row r="459" spans="7:7">
      <c r="G459" s="128"/>
    </row>
    <row r="460" spans="7:7">
      <c r="G460" s="128"/>
    </row>
    <row r="461" spans="7:7">
      <c r="G461" s="128"/>
    </row>
    <row r="462" spans="7:7">
      <c r="G462" s="128"/>
    </row>
    <row r="463" spans="7:7">
      <c r="G463" s="128"/>
    </row>
    <row r="464" spans="7:7">
      <c r="G464" s="128"/>
    </row>
    <row r="465" spans="7:7">
      <c r="G465" s="128"/>
    </row>
    <row r="466" spans="7:7">
      <c r="G466" s="128"/>
    </row>
    <row r="467" spans="7:7">
      <c r="G467" s="128"/>
    </row>
    <row r="468" spans="7:7">
      <c r="G468" s="128"/>
    </row>
    <row r="469" spans="7:7">
      <c r="G469" s="128"/>
    </row>
    <row r="470" spans="7:7">
      <c r="G470" s="128"/>
    </row>
    <row r="471" spans="7:7">
      <c r="G471" s="128"/>
    </row>
    <row r="472" spans="7:7">
      <c r="G472" s="128"/>
    </row>
    <row r="473" spans="7:7">
      <c r="G473" s="128"/>
    </row>
    <row r="474" spans="7:7">
      <c r="G474" s="128"/>
    </row>
    <row r="475" spans="7:7">
      <c r="G475" s="128"/>
    </row>
    <row r="476" spans="7:7">
      <c r="G476" s="128"/>
    </row>
    <row r="477" spans="7:7">
      <c r="G477" s="128"/>
    </row>
    <row r="478" spans="7:7">
      <c r="G478" s="128"/>
    </row>
    <row r="479" spans="7:7">
      <c r="G479" s="128"/>
    </row>
    <row r="480" spans="7:7">
      <c r="G480" s="128"/>
    </row>
    <row r="481" spans="7:7">
      <c r="G481" s="128"/>
    </row>
    <row r="482" spans="7:7">
      <c r="G482" s="128"/>
    </row>
    <row r="483" spans="7:7">
      <c r="G483" s="128"/>
    </row>
    <row r="484" spans="7:7">
      <c r="G484" s="128"/>
    </row>
    <row r="485" spans="7:7">
      <c r="G485" s="128"/>
    </row>
    <row r="486" spans="7:7">
      <c r="G486" s="128"/>
    </row>
    <row r="487" spans="7:7">
      <c r="G487" s="128"/>
    </row>
    <row r="488" spans="7:7">
      <c r="G488" s="128"/>
    </row>
    <row r="489" spans="7:7">
      <c r="G489" s="128"/>
    </row>
    <row r="490" spans="7:7">
      <c r="G490" s="128"/>
    </row>
    <row r="491" spans="7:7">
      <c r="G491" s="128"/>
    </row>
    <row r="492" spans="7:7">
      <c r="G492" s="128"/>
    </row>
    <row r="493" spans="7:7">
      <c r="G493" s="128"/>
    </row>
    <row r="494" spans="7:7">
      <c r="G494" s="128"/>
    </row>
    <row r="495" spans="7:7">
      <c r="G495" s="128"/>
    </row>
    <row r="496" spans="7:7">
      <c r="G496" s="128"/>
    </row>
    <row r="497" spans="7:7">
      <c r="G497" s="128"/>
    </row>
    <row r="498" spans="7:7">
      <c r="G498" s="128"/>
    </row>
    <row r="499" spans="7:7">
      <c r="G499" s="128"/>
    </row>
    <row r="500" spans="7:7">
      <c r="G500" s="128"/>
    </row>
    <row r="501" spans="7:7">
      <c r="G501" s="128"/>
    </row>
    <row r="502" spans="7:7">
      <c r="G502" s="128"/>
    </row>
    <row r="503" spans="7:7">
      <c r="G503" s="128"/>
    </row>
    <row r="504" spans="7:7">
      <c r="G504" s="128"/>
    </row>
    <row r="505" spans="7:7">
      <c r="G505" s="128"/>
    </row>
    <row r="506" spans="7:7">
      <c r="G506" s="128"/>
    </row>
    <row r="507" spans="7:7">
      <c r="G507" s="128"/>
    </row>
    <row r="508" spans="7:7">
      <c r="G508" s="128"/>
    </row>
    <row r="509" spans="7:7">
      <c r="G509" s="128"/>
    </row>
    <row r="510" spans="7:7">
      <c r="G510" s="128"/>
    </row>
    <row r="511" spans="7:7">
      <c r="G511" s="128"/>
    </row>
    <row r="512" spans="7:7">
      <c r="G512" s="128"/>
    </row>
    <row r="513" spans="7:7">
      <c r="G513" s="128"/>
    </row>
    <row r="514" spans="7:7">
      <c r="G514" s="128"/>
    </row>
    <row r="515" spans="7:7">
      <c r="G515" s="128"/>
    </row>
    <row r="516" spans="7:7">
      <c r="G516" s="128"/>
    </row>
    <row r="517" spans="7:7">
      <c r="G517" s="128"/>
    </row>
    <row r="518" spans="7:7">
      <c r="G518" s="128"/>
    </row>
    <row r="519" spans="7:7">
      <c r="G519" s="128"/>
    </row>
    <row r="520" spans="7:7">
      <c r="G520" s="128"/>
    </row>
    <row r="521" spans="7:7">
      <c r="G521" s="128"/>
    </row>
    <row r="522" spans="7:7">
      <c r="G522" s="128"/>
    </row>
    <row r="523" spans="7:7">
      <c r="G523" s="128"/>
    </row>
    <row r="524" spans="7:7">
      <c r="G524" s="128"/>
    </row>
    <row r="525" spans="7:7">
      <c r="G525" s="128"/>
    </row>
    <row r="526" spans="7:7">
      <c r="G526" s="128"/>
    </row>
    <row r="527" spans="7:7">
      <c r="G527" s="128"/>
    </row>
    <row r="528" spans="7:7">
      <c r="G528" s="128"/>
    </row>
    <row r="529" spans="7:7">
      <c r="G529" s="128"/>
    </row>
    <row r="530" spans="7:7">
      <c r="G530" s="128"/>
    </row>
    <row r="531" spans="7:7">
      <c r="G531" s="128"/>
    </row>
    <row r="532" spans="7:7">
      <c r="G532" s="128"/>
    </row>
    <row r="533" spans="7:7">
      <c r="G533" s="128"/>
    </row>
    <row r="534" spans="7:7">
      <c r="G534" s="128"/>
    </row>
    <row r="535" spans="7:7">
      <c r="G535" s="128"/>
    </row>
    <row r="536" spans="7:7">
      <c r="G536" s="128"/>
    </row>
    <row r="537" spans="7:7">
      <c r="G537" s="128"/>
    </row>
    <row r="538" spans="7:7">
      <c r="G538" s="128"/>
    </row>
    <row r="539" spans="7:7">
      <c r="G539" s="128"/>
    </row>
    <row r="540" spans="7:7">
      <c r="G540" s="128"/>
    </row>
    <row r="541" spans="7:7">
      <c r="G541" s="128"/>
    </row>
    <row r="542" spans="7:7">
      <c r="G542" s="128"/>
    </row>
    <row r="543" spans="7:7">
      <c r="G543" s="128"/>
    </row>
    <row r="544" spans="7:7">
      <c r="G544" s="128"/>
    </row>
    <row r="545" spans="7:7">
      <c r="G545" s="128"/>
    </row>
    <row r="546" spans="7:7">
      <c r="G546" s="128"/>
    </row>
    <row r="547" spans="7:7">
      <c r="G547" s="128"/>
    </row>
    <row r="548" spans="7:7">
      <c r="G548" s="128"/>
    </row>
    <row r="549" spans="7:7">
      <c r="G549" s="128"/>
    </row>
    <row r="550" spans="7:7">
      <c r="G550" s="128"/>
    </row>
    <row r="551" spans="7:7">
      <c r="G551" s="128"/>
    </row>
    <row r="552" spans="7:7">
      <c r="G552" s="128"/>
    </row>
    <row r="553" spans="7:7">
      <c r="G553" s="128"/>
    </row>
    <row r="554" spans="7:7">
      <c r="G554" s="128"/>
    </row>
    <row r="555" spans="7:7">
      <c r="G555" s="128"/>
    </row>
    <row r="556" spans="7:7">
      <c r="G556" s="128"/>
    </row>
    <row r="557" spans="7:7">
      <c r="G557" s="128"/>
    </row>
    <row r="558" spans="7:7">
      <c r="G558" s="128"/>
    </row>
    <row r="559" spans="7:7">
      <c r="G559" s="128"/>
    </row>
    <row r="560" spans="7:7">
      <c r="G560" s="128"/>
    </row>
    <row r="561" spans="7:7">
      <c r="G561" s="128"/>
    </row>
    <row r="562" spans="7:7">
      <c r="G562" s="128"/>
    </row>
    <row r="563" spans="7:7">
      <c r="G563" s="128"/>
    </row>
    <row r="564" spans="7:7">
      <c r="G564" s="128"/>
    </row>
    <row r="565" spans="7:7">
      <c r="G565" s="128"/>
    </row>
    <row r="566" spans="7:7">
      <c r="G566" s="128"/>
    </row>
    <row r="567" spans="7:7">
      <c r="G567" s="128"/>
    </row>
    <row r="568" spans="7:7">
      <c r="G568" s="128"/>
    </row>
    <row r="569" spans="7:7">
      <c r="G569" s="128"/>
    </row>
    <row r="570" spans="7:7">
      <c r="G570" s="128"/>
    </row>
    <row r="571" spans="7:7">
      <c r="G571" s="128"/>
    </row>
    <row r="572" spans="7:7">
      <c r="G572" s="128"/>
    </row>
    <row r="573" spans="7:7">
      <c r="G573" s="128"/>
    </row>
    <row r="574" spans="7:7">
      <c r="G574" s="128"/>
    </row>
    <row r="575" spans="7:7">
      <c r="G575" s="128"/>
    </row>
    <row r="576" spans="7:7">
      <c r="G576" s="128"/>
    </row>
    <row r="577" spans="7:7">
      <c r="G577" s="128"/>
    </row>
    <row r="578" spans="7:7">
      <c r="G578" s="128"/>
    </row>
    <row r="579" spans="7:7">
      <c r="G579" s="128"/>
    </row>
    <row r="580" spans="7:7">
      <c r="G580" s="128"/>
    </row>
    <row r="581" spans="7:7">
      <c r="G581" s="128"/>
    </row>
    <row r="582" spans="7:7">
      <c r="G582" s="128"/>
    </row>
    <row r="583" spans="7:7">
      <c r="G583" s="128"/>
    </row>
    <row r="584" spans="7:7">
      <c r="G584" s="128"/>
    </row>
    <row r="585" spans="7:7">
      <c r="G585" s="128"/>
    </row>
    <row r="586" spans="7:7">
      <c r="G586" s="128"/>
    </row>
    <row r="587" spans="7:7">
      <c r="G587" s="128"/>
    </row>
    <row r="588" spans="7:7">
      <c r="G588" s="128"/>
    </row>
    <row r="589" spans="7:7">
      <c r="G589" s="128"/>
    </row>
    <row r="590" spans="7:7">
      <c r="G590" s="128"/>
    </row>
    <row r="591" spans="7:7">
      <c r="G591" s="128"/>
    </row>
    <row r="592" spans="7:7">
      <c r="G592" s="128"/>
    </row>
    <row r="593" spans="7:7">
      <c r="G593" s="128"/>
    </row>
    <row r="594" spans="7:7">
      <c r="G594" s="128"/>
    </row>
    <row r="595" spans="7:7">
      <c r="G595" s="128"/>
    </row>
    <row r="596" spans="7:7">
      <c r="G596" s="128"/>
    </row>
    <row r="597" spans="7:7">
      <c r="G597" s="128"/>
    </row>
    <row r="598" spans="7:7">
      <c r="G598" s="128"/>
    </row>
    <row r="599" spans="7:7">
      <c r="G599" s="128"/>
    </row>
    <row r="600" spans="7:7">
      <c r="G600" s="128"/>
    </row>
    <row r="601" spans="7:7">
      <c r="G601" s="128"/>
    </row>
    <row r="602" spans="7:7">
      <c r="G602" s="128"/>
    </row>
    <row r="603" spans="7:7">
      <c r="G603" s="128"/>
    </row>
    <row r="604" spans="7:7">
      <c r="G604" s="128"/>
    </row>
    <row r="605" spans="7:7">
      <c r="G605" s="128"/>
    </row>
    <row r="606" spans="7:7">
      <c r="G606" s="128"/>
    </row>
    <row r="607" spans="7:7">
      <c r="G607" s="128"/>
    </row>
    <row r="608" spans="7:7">
      <c r="G608" s="128"/>
    </row>
    <row r="609" spans="7:7">
      <c r="G609" s="128"/>
    </row>
    <row r="610" spans="7:7">
      <c r="G610" s="128"/>
    </row>
    <row r="611" spans="7:7">
      <c r="G611" s="128"/>
    </row>
    <row r="612" spans="7:7">
      <c r="G612" s="128"/>
    </row>
    <row r="613" spans="7:7">
      <c r="G613" s="128"/>
    </row>
    <row r="614" spans="7:7">
      <c r="G614" s="128"/>
    </row>
    <row r="615" spans="7:7">
      <c r="G615" s="128"/>
    </row>
    <row r="616" spans="7:7">
      <c r="G616" s="128"/>
    </row>
    <row r="617" spans="7:7">
      <c r="G617" s="128"/>
    </row>
    <row r="618" spans="7:7">
      <c r="G618" s="128"/>
    </row>
    <row r="619" spans="7:7">
      <c r="G619" s="128"/>
    </row>
    <row r="620" spans="7:7">
      <c r="G620" s="128"/>
    </row>
    <row r="621" spans="7:7">
      <c r="G621" s="128"/>
    </row>
    <row r="622" spans="7:7">
      <c r="G622" s="128"/>
    </row>
    <row r="623" spans="7:7">
      <c r="G623" s="128"/>
    </row>
    <row r="624" spans="7:7">
      <c r="G624" s="128"/>
    </row>
    <row r="625" spans="7:7">
      <c r="G625" s="128"/>
    </row>
    <row r="626" spans="7:7">
      <c r="G626" s="128"/>
    </row>
    <row r="627" spans="7:7">
      <c r="G627" s="128"/>
    </row>
    <row r="628" spans="7:7">
      <c r="G628" s="128"/>
    </row>
    <row r="629" spans="7:7">
      <c r="G629" s="128"/>
    </row>
    <row r="630" spans="7:7">
      <c r="G630" s="128"/>
    </row>
    <row r="631" spans="7:7">
      <c r="G631" s="128"/>
    </row>
    <row r="632" spans="7:7">
      <c r="G632" s="128"/>
    </row>
    <row r="633" spans="7:7">
      <c r="G633" s="128"/>
    </row>
    <row r="634" spans="7:7">
      <c r="G634" s="128"/>
    </row>
    <row r="635" spans="7:7">
      <c r="G635" s="128"/>
    </row>
    <row r="636" spans="7:7">
      <c r="G636" s="128"/>
    </row>
    <row r="637" spans="7:7">
      <c r="G637" s="128"/>
    </row>
    <row r="638" spans="7:7">
      <c r="G638" s="128"/>
    </row>
    <row r="639" spans="7:7">
      <c r="G639" s="128"/>
    </row>
    <row r="640" spans="7:7">
      <c r="G640" s="128"/>
    </row>
    <row r="641" spans="7:7">
      <c r="G641" s="128"/>
    </row>
    <row r="642" spans="7:7">
      <c r="G642" s="128"/>
    </row>
    <row r="643" spans="7:7">
      <c r="G643" s="128"/>
    </row>
    <row r="644" spans="7:7">
      <c r="G644" s="128"/>
    </row>
    <row r="645" spans="7:7">
      <c r="G645" s="128"/>
    </row>
    <row r="646" spans="7:7">
      <c r="G646" s="128"/>
    </row>
    <row r="647" spans="7:7">
      <c r="G647" s="128"/>
    </row>
    <row r="648" spans="7:7">
      <c r="G648" s="128"/>
    </row>
    <row r="649" spans="7:7">
      <c r="G649" s="128"/>
    </row>
    <row r="650" spans="7:7">
      <c r="G650" s="128"/>
    </row>
    <row r="651" spans="7:7">
      <c r="G651" s="128"/>
    </row>
    <row r="652" spans="7:7">
      <c r="G652" s="128"/>
    </row>
    <row r="653" spans="7:7">
      <c r="G653" s="128"/>
    </row>
    <row r="654" spans="7:7">
      <c r="G654" s="128"/>
    </row>
    <row r="655" spans="7:7">
      <c r="G655" s="128"/>
    </row>
    <row r="656" spans="7:7">
      <c r="G656" s="128"/>
    </row>
    <row r="657" spans="7:7">
      <c r="G657" s="128"/>
    </row>
    <row r="658" spans="7:7">
      <c r="G658" s="128"/>
    </row>
    <row r="659" spans="7:7">
      <c r="G659" s="128"/>
    </row>
    <row r="660" spans="7:7">
      <c r="G660" s="128"/>
    </row>
    <row r="661" spans="7:7">
      <c r="G661" s="128"/>
    </row>
    <row r="662" spans="7:7">
      <c r="G662" s="128"/>
    </row>
    <row r="663" spans="7:7">
      <c r="G663" s="128"/>
    </row>
    <row r="664" spans="7:7">
      <c r="G664" s="128"/>
    </row>
    <row r="665" spans="7:7">
      <c r="G665" s="128"/>
    </row>
    <row r="666" spans="7:7">
      <c r="G666" s="128"/>
    </row>
    <row r="667" spans="7:7">
      <c r="G667" s="128"/>
    </row>
    <row r="668" spans="7:7">
      <c r="G668" s="128"/>
    </row>
    <row r="669" spans="7:7">
      <c r="G669" s="128"/>
    </row>
    <row r="670" spans="7:7">
      <c r="G670" s="128"/>
    </row>
    <row r="671" spans="7:7">
      <c r="G671" s="128"/>
    </row>
    <row r="672" spans="7:7">
      <c r="G672" s="128"/>
    </row>
    <row r="673" spans="7:7">
      <c r="G673" s="128"/>
    </row>
    <row r="674" spans="7:7">
      <c r="G674" s="128"/>
    </row>
    <row r="675" spans="7:7">
      <c r="G675" s="128"/>
    </row>
    <row r="676" spans="7:7">
      <c r="G676" s="128"/>
    </row>
    <row r="677" spans="7:7">
      <c r="G677" s="128"/>
    </row>
    <row r="678" spans="7:7">
      <c r="G678" s="128"/>
    </row>
    <row r="679" spans="7:7">
      <c r="G679" s="128"/>
    </row>
    <row r="680" spans="7:7">
      <c r="G680" s="128"/>
    </row>
    <row r="681" spans="7:7">
      <c r="G681" s="128"/>
    </row>
    <row r="682" spans="7:7">
      <c r="G682" s="128"/>
    </row>
    <row r="683" spans="7:7">
      <c r="G683" s="128"/>
    </row>
    <row r="684" spans="7:7">
      <c r="G684" s="128"/>
    </row>
    <row r="685" spans="7:7">
      <c r="G685" s="128"/>
    </row>
    <row r="686" spans="7:7">
      <c r="G686" s="128"/>
    </row>
    <row r="687" spans="7:7">
      <c r="G687" s="128"/>
    </row>
    <row r="688" spans="7:7">
      <c r="G688" s="128"/>
    </row>
    <row r="689" spans="7:7">
      <c r="G689" s="128"/>
    </row>
    <row r="690" spans="7:7">
      <c r="G690" s="128"/>
    </row>
    <row r="691" spans="7:7">
      <c r="G691" s="128"/>
    </row>
    <row r="692" spans="7:7">
      <c r="G692" s="128"/>
    </row>
    <row r="693" spans="7:7">
      <c r="G693" s="128"/>
    </row>
    <row r="694" spans="7:7">
      <c r="G694" s="128"/>
    </row>
    <row r="695" spans="7:7">
      <c r="G695" s="128"/>
    </row>
    <row r="696" spans="7:7">
      <c r="G696" s="128"/>
    </row>
    <row r="697" spans="7:7">
      <c r="G697" s="128"/>
    </row>
    <row r="698" spans="7:7">
      <c r="G698" s="128"/>
    </row>
    <row r="699" spans="7:7">
      <c r="G699" s="128"/>
    </row>
    <row r="700" spans="7:7">
      <c r="G700" s="128"/>
    </row>
    <row r="701" spans="7:7">
      <c r="G701" s="128"/>
    </row>
    <row r="702" spans="7:7">
      <c r="G702" s="128"/>
    </row>
    <row r="703" spans="7:7">
      <c r="G703" s="128"/>
    </row>
    <row r="704" spans="7:7">
      <c r="G704" s="128"/>
    </row>
    <row r="705" spans="7:7">
      <c r="G705" s="128"/>
    </row>
    <row r="706" spans="7:7">
      <c r="G706" s="128"/>
    </row>
    <row r="707" spans="7:7">
      <c r="G707" s="128"/>
    </row>
    <row r="708" spans="7:7">
      <c r="G708" s="128"/>
    </row>
    <row r="709" spans="7:7">
      <c r="G709" s="128"/>
    </row>
    <row r="710" spans="7:7">
      <c r="G710" s="128"/>
    </row>
    <row r="711" spans="7:7">
      <c r="G711" s="128"/>
    </row>
    <row r="712" spans="7:7">
      <c r="G712" s="128"/>
    </row>
    <row r="713" spans="7:7">
      <c r="G713" s="128"/>
    </row>
    <row r="714" spans="7:7">
      <c r="G714" s="128"/>
    </row>
    <row r="715" spans="7:7">
      <c r="G715" s="128"/>
    </row>
    <row r="716" spans="7:7">
      <c r="G716" s="128"/>
    </row>
    <row r="717" spans="7:7">
      <c r="G717" s="128"/>
    </row>
    <row r="718" spans="7:7">
      <c r="G718" s="128"/>
    </row>
    <row r="719" spans="7:7">
      <c r="G719" s="128"/>
    </row>
    <row r="720" spans="7:7">
      <c r="G720" s="128"/>
    </row>
    <row r="721" spans="7:7">
      <c r="G721" s="128"/>
    </row>
    <row r="722" spans="7:7">
      <c r="G722" s="128"/>
    </row>
    <row r="723" spans="7:7">
      <c r="G723" s="128"/>
    </row>
    <row r="724" spans="7:7">
      <c r="G724" s="128"/>
    </row>
    <row r="725" spans="7:7">
      <c r="G725" s="128"/>
    </row>
    <row r="726" spans="7:7">
      <c r="G726" s="128"/>
    </row>
    <row r="727" spans="7:7">
      <c r="G727" s="128"/>
    </row>
    <row r="728" spans="7:7">
      <c r="G728" s="128"/>
    </row>
    <row r="729" spans="7:7">
      <c r="G729" s="128"/>
    </row>
    <row r="730" spans="7:7">
      <c r="G730" s="128"/>
    </row>
    <row r="731" spans="7:7">
      <c r="G731" s="128"/>
    </row>
    <row r="732" spans="7:7">
      <c r="G732" s="128"/>
    </row>
    <row r="733" spans="7:7">
      <c r="G733" s="128"/>
    </row>
    <row r="734" spans="7:7">
      <c r="G734" s="128"/>
    </row>
    <row r="735" spans="7:7">
      <c r="G735" s="128"/>
    </row>
    <row r="736" spans="7:7">
      <c r="G736" s="128"/>
    </row>
    <row r="737" spans="7:7">
      <c r="G737" s="128"/>
    </row>
    <row r="738" spans="7:7">
      <c r="G738" s="128"/>
    </row>
    <row r="739" spans="7:7">
      <c r="G739" s="128"/>
    </row>
    <row r="740" spans="7:7">
      <c r="G740" s="128"/>
    </row>
    <row r="741" spans="7:7">
      <c r="G741" s="128"/>
    </row>
    <row r="742" spans="7:7">
      <c r="G742" s="128"/>
    </row>
    <row r="743" spans="7:7">
      <c r="G743" s="128"/>
    </row>
    <row r="744" spans="7:7">
      <c r="G744" s="128"/>
    </row>
    <row r="745" spans="7:7">
      <c r="G745" s="128"/>
    </row>
    <row r="746" spans="7:7">
      <c r="G746" s="128"/>
    </row>
    <row r="747" spans="7:7">
      <c r="G747" s="128"/>
    </row>
    <row r="748" spans="7:7">
      <c r="G748" s="128"/>
    </row>
    <row r="749" spans="7:7">
      <c r="G749" s="128"/>
    </row>
    <row r="750" spans="7:7">
      <c r="G750" s="128"/>
    </row>
    <row r="751" spans="7:7">
      <c r="G751" s="128"/>
    </row>
    <row r="752" spans="7:7">
      <c r="G752" s="128"/>
    </row>
    <row r="753" spans="7:7">
      <c r="G753" s="128"/>
    </row>
    <row r="754" spans="7:7">
      <c r="G754" s="128"/>
    </row>
    <row r="755" spans="7:7">
      <c r="G755" s="128"/>
    </row>
    <row r="756" spans="7:7">
      <c r="G756" s="128"/>
    </row>
    <row r="757" spans="7:7">
      <c r="G757" s="128"/>
    </row>
    <row r="758" spans="7:7">
      <c r="G758" s="128"/>
    </row>
    <row r="759" spans="7:7">
      <c r="G759" s="128"/>
    </row>
    <row r="760" spans="7:7">
      <c r="G760" s="128"/>
    </row>
    <row r="761" spans="7:7">
      <c r="G761" s="128"/>
    </row>
    <row r="762" spans="7:7">
      <c r="G762" s="128"/>
    </row>
    <row r="763" spans="7:7">
      <c r="G763" s="128"/>
    </row>
    <row r="764" spans="7:7">
      <c r="G764" s="128"/>
    </row>
    <row r="765" spans="7:7">
      <c r="G765" s="128"/>
    </row>
    <row r="766" spans="7:7">
      <c r="G766" s="128"/>
    </row>
    <row r="767" spans="7:7">
      <c r="G767" s="128"/>
    </row>
    <row r="768" spans="7:7">
      <c r="G768" s="128"/>
    </row>
    <row r="769" spans="7:7">
      <c r="G769" s="128"/>
    </row>
    <row r="770" spans="7:7">
      <c r="G770" s="128"/>
    </row>
    <row r="771" spans="7:7">
      <c r="G771" s="128"/>
    </row>
    <row r="772" spans="7:7">
      <c r="G772" s="128"/>
    </row>
    <row r="773" spans="7:7">
      <c r="G773" s="128"/>
    </row>
    <row r="774" spans="7:7">
      <c r="G774" s="128"/>
    </row>
    <row r="775" spans="7:7">
      <c r="G775" s="128"/>
    </row>
    <row r="776" spans="7:7">
      <c r="G776" s="128"/>
    </row>
    <row r="777" spans="7:7">
      <c r="G777" s="128"/>
    </row>
    <row r="778" spans="7:7">
      <c r="G778" s="128"/>
    </row>
    <row r="779" spans="7:7">
      <c r="G779" s="128"/>
    </row>
    <row r="780" spans="7:7">
      <c r="G780" s="128"/>
    </row>
    <row r="781" spans="7:7">
      <c r="G781" s="128"/>
    </row>
    <row r="782" spans="7:7">
      <c r="G782" s="128"/>
    </row>
    <row r="783" spans="7:7">
      <c r="G783" s="128"/>
    </row>
    <row r="784" spans="7:7">
      <c r="G784" s="128"/>
    </row>
    <row r="785" spans="7:7">
      <c r="G785" s="128"/>
    </row>
    <row r="786" spans="7:7">
      <c r="G786" s="128"/>
    </row>
    <row r="787" spans="7:7">
      <c r="G787" s="128"/>
    </row>
    <row r="788" spans="7:7">
      <c r="G788" s="128"/>
    </row>
    <row r="789" spans="7:7">
      <c r="G789" s="128"/>
    </row>
    <row r="790" spans="7:7">
      <c r="G790" s="128"/>
    </row>
    <row r="791" spans="7:7">
      <c r="G791" s="128"/>
    </row>
    <row r="792" spans="7:7">
      <c r="G792" s="128"/>
    </row>
    <row r="793" spans="7:7">
      <c r="G793" s="128"/>
    </row>
    <row r="794" spans="7:7">
      <c r="G794" s="128"/>
    </row>
    <row r="795" spans="7:7">
      <c r="G795" s="128"/>
    </row>
    <row r="796" spans="7:7">
      <c r="G796" s="128"/>
    </row>
    <row r="797" spans="7:7">
      <c r="G797" s="128"/>
    </row>
    <row r="798" spans="7:7">
      <c r="G798" s="128"/>
    </row>
    <row r="799" spans="7:7">
      <c r="G799" s="128"/>
    </row>
    <row r="800" spans="7:7">
      <c r="G800" s="128"/>
    </row>
    <row r="801" spans="7:7">
      <c r="G801" s="128"/>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tabColor theme="3"/>
  </sheetPr>
  <dimension ref="A1:J63"/>
  <sheetViews>
    <sheetView workbookViewId="0">
      <selection activeCell="A34" sqref="A34"/>
    </sheetView>
  </sheetViews>
  <sheetFormatPr defaultRowHeight="15"/>
  <cols>
    <col min="1" max="1" width="13.85546875" style="54" customWidth="1"/>
    <col min="2" max="2" width="11.7109375" style="54" bestFit="1" customWidth="1"/>
    <col min="3" max="3" width="10" style="54" customWidth="1"/>
    <col min="4" max="4" width="12" style="54" bestFit="1" customWidth="1"/>
    <col min="5" max="5" width="14.28515625" style="54" bestFit="1" customWidth="1"/>
    <col min="6" max="6" width="13.7109375" style="54" bestFit="1" customWidth="1"/>
    <col min="7" max="7" width="14" style="54" bestFit="1" customWidth="1"/>
    <col min="8" max="8" width="13.5703125" style="54" bestFit="1" customWidth="1"/>
    <col min="9" max="9" width="14.28515625" style="54" bestFit="1" customWidth="1"/>
    <col min="10" max="10" width="13.85546875" style="54" bestFit="1" customWidth="1"/>
    <col min="11" max="16384" width="9.140625" style="54"/>
  </cols>
  <sheetData>
    <row r="1" spans="1:10" s="124" customFormat="1">
      <c r="A1" s="124" t="s">
        <v>152</v>
      </c>
      <c r="B1" s="124" t="s">
        <v>153</v>
      </c>
      <c r="C1" s="124" t="s">
        <v>44</v>
      </c>
      <c r="D1" s="124" t="s">
        <v>130</v>
      </c>
      <c r="E1" s="124" t="s">
        <v>154</v>
      </c>
      <c r="F1" s="124" t="s">
        <v>155</v>
      </c>
      <c r="G1" s="124" t="s">
        <v>156</v>
      </c>
      <c r="H1" s="124" t="s">
        <v>157</v>
      </c>
      <c r="I1" s="124" t="s">
        <v>158</v>
      </c>
      <c r="J1" s="124" t="s">
        <v>159</v>
      </c>
    </row>
    <row r="2" spans="1:10">
      <c r="A2" s="121">
        <v>41459</v>
      </c>
      <c r="B2" s="54">
        <v>48722</v>
      </c>
      <c r="C2" s="54">
        <v>3943028.3</v>
      </c>
      <c r="D2" s="128">
        <v>82735473190</v>
      </c>
      <c r="E2" s="128">
        <v>88961040</v>
      </c>
      <c r="F2" s="128">
        <v>90775830</v>
      </c>
      <c r="G2" s="54">
        <v>3034299</v>
      </c>
      <c r="H2" s="54">
        <v>5293959</v>
      </c>
      <c r="I2" s="54">
        <v>133940127000</v>
      </c>
      <c r="J2" s="54">
        <v>194288022000</v>
      </c>
    </row>
    <row r="3" spans="1:10">
      <c r="A3" s="121">
        <v>41458</v>
      </c>
      <c r="B3" s="54">
        <v>48735</v>
      </c>
      <c r="C3" s="54">
        <v>4599140.5999999996</v>
      </c>
      <c r="D3" s="54">
        <v>101178223300</v>
      </c>
      <c r="E3" s="54">
        <v>86502930</v>
      </c>
      <c r="F3" s="54">
        <v>95009300</v>
      </c>
      <c r="G3" s="54">
        <v>4089726</v>
      </c>
      <c r="H3" s="54">
        <v>5556796</v>
      </c>
      <c r="I3" s="54">
        <v>133651864000</v>
      </c>
      <c r="J3" s="54">
        <v>166205081000</v>
      </c>
    </row>
    <row r="4" spans="1:10">
      <c r="A4" s="121">
        <v>41457</v>
      </c>
      <c r="B4" s="54">
        <v>48984</v>
      </c>
      <c r="C4" s="54">
        <v>3783596</v>
      </c>
      <c r="D4" s="54">
        <v>67026679300</v>
      </c>
      <c r="E4" s="54">
        <v>86957480</v>
      </c>
      <c r="F4" s="54">
        <v>79369770</v>
      </c>
      <c r="G4" s="54">
        <v>2138180</v>
      </c>
      <c r="H4" s="54">
        <v>2854300</v>
      </c>
      <c r="I4" s="54">
        <v>87426700000</v>
      </c>
      <c r="J4" s="54">
        <v>85824622000</v>
      </c>
    </row>
    <row r="5" spans="1:10">
      <c r="A5" s="121">
        <v>41456</v>
      </c>
      <c r="B5" s="54">
        <v>48004</v>
      </c>
      <c r="C5" s="54">
        <v>3505538.2</v>
      </c>
      <c r="D5" s="54">
        <v>49954679300</v>
      </c>
      <c r="E5" s="54">
        <v>78514470</v>
      </c>
      <c r="F5" s="54">
        <v>77030090</v>
      </c>
      <c r="G5" s="54">
        <v>1628677</v>
      </c>
      <c r="H5" s="54">
        <v>4478702</v>
      </c>
      <c r="I5" s="54">
        <v>41471087000</v>
      </c>
      <c r="J5" s="54">
        <v>60668279000</v>
      </c>
    </row>
    <row r="6" spans="1:10">
      <c r="A6" s="121">
        <v>41453</v>
      </c>
      <c r="B6" s="54">
        <v>48113</v>
      </c>
      <c r="C6" s="54">
        <v>6241230.2999999998</v>
      </c>
      <c r="D6" s="54">
        <v>109371865980</v>
      </c>
      <c r="E6" s="54">
        <v>87345270</v>
      </c>
      <c r="F6" s="54">
        <v>114281900</v>
      </c>
      <c r="G6" s="54">
        <v>2416550</v>
      </c>
      <c r="H6" s="54">
        <v>1969130</v>
      </c>
      <c r="I6" s="54">
        <v>65199628000</v>
      </c>
      <c r="J6" s="54">
        <v>50373335000</v>
      </c>
    </row>
    <row r="7" spans="1:10">
      <c r="A7" s="121">
        <v>41452</v>
      </c>
      <c r="B7" s="54">
        <v>48295</v>
      </c>
      <c r="C7" s="54">
        <v>4601988.3</v>
      </c>
      <c r="D7" s="54">
        <v>88747725820</v>
      </c>
      <c r="E7" s="54">
        <v>100764770</v>
      </c>
      <c r="F7" s="54">
        <v>92201540</v>
      </c>
      <c r="G7" s="54">
        <v>3452665</v>
      </c>
      <c r="H7" s="54">
        <v>5376965</v>
      </c>
      <c r="I7" s="54">
        <v>188490126000</v>
      </c>
      <c r="J7" s="54">
        <v>232989669000</v>
      </c>
    </row>
    <row r="8" spans="1:10">
      <c r="A8" s="121">
        <v>41451</v>
      </c>
      <c r="B8" s="54">
        <v>47353</v>
      </c>
      <c r="C8" s="54">
        <v>6667588</v>
      </c>
      <c r="D8" s="54">
        <v>135014300700</v>
      </c>
      <c r="E8" s="54">
        <v>116056910</v>
      </c>
      <c r="F8" s="54">
        <v>107351220</v>
      </c>
      <c r="G8" s="54">
        <v>3679570</v>
      </c>
      <c r="H8" s="54">
        <v>15019350</v>
      </c>
      <c r="I8" s="54">
        <v>152282294000</v>
      </c>
      <c r="J8" s="54">
        <v>394833130000</v>
      </c>
    </row>
    <row r="9" spans="1:10">
      <c r="A9" s="121">
        <v>41450</v>
      </c>
      <c r="B9" s="54">
        <v>47302</v>
      </c>
      <c r="C9" s="54">
        <v>8681965.4000000004</v>
      </c>
      <c r="D9" s="54">
        <v>140211016380</v>
      </c>
      <c r="E9" s="54">
        <v>127700370</v>
      </c>
      <c r="F9" s="54">
        <v>158708740</v>
      </c>
      <c r="G9" s="54">
        <v>6068894</v>
      </c>
      <c r="H9" s="54">
        <v>12090664</v>
      </c>
      <c r="I9" s="54">
        <v>136629518000</v>
      </c>
      <c r="J9" s="54">
        <v>268080439000</v>
      </c>
    </row>
    <row r="10" spans="1:10">
      <c r="A10" s="121">
        <v>41449</v>
      </c>
      <c r="B10" s="54">
        <v>48974</v>
      </c>
      <c r="C10" s="54">
        <v>5830895.7000000002</v>
      </c>
      <c r="D10" s="54">
        <v>111127033880</v>
      </c>
      <c r="E10" s="54">
        <v>105704030</v>
      </c>
      <c r="F10" s="54">
        <v>117186110</v>
      </c>
      <c r="G10" s="54">
        <v>4440365</v>
      </c>
      <c r="H10" s="54">
        <v>11303915</v>
      </c>
      <c r="I10" s="54">
        <v>230597621000</v>
      </c>
      <c r="J10" s="54">
        <v>406697515000</v>
      </c>
    </row>
    <row r="11" spans="1:10">
      <c r="A11" s="121">
        <v>41446</v>
      </c>
      <c r="B11" s="54">
        <v>49884</v>
      </c>
      <c r="C11" s="54">
        <v>9414465</v>
      </c>
      <c r="D11" s="54">
        <v>166128672900</v>
      </c>
      <c r="E11" s="54">
        <v>171010470</v>
      </c>
      <c r="F11" s="54">
        <v>169476340</v>
      </c>
      <c r="G11" s="54">
        <v>23143220</v>
      </c>
      <c r="H11" s="54">
        <v>41826740</v>
      </c>
      <c r="I11" s="54">
        <v>478533652000</v>
      </c>
      <c r="J11" s="54">
        <v>841677146000</v>
      </c>
    </row>
    <row r="12" spans="1:10">
      <c r="A12" s="121">
        <v>41445</v>
      </c>
      <c r="B12" s="54">
        <v>49951</v>
      </c>
      <c r="C12" s="54">
        <v>4953401.3</v>
      </c>
      <c r="D12" s="54">
        <v>81418447470</v>
      </c>
      <c r="E12" s="54">
        <v>98898620</v>
      </c>
      <c r="F12" s="54">
        <v>119477160</v>
      </c>
      <c r="G12" s="54">
        <v>6138658</v>
      </c>
      <c r="H12" s="54">
        <v>9237763</v>
      </c>
      <c r="I12" s="54">
        <v>123399734000</v>
      </c>
      <c r="J12" s="54">
        <v>214846658000</v>
      </c>
    </row>
    <row r="13" spans="1:10">
      <c r="A13" s="121">
        <v>41444</v>
      </c>
      <c r="B13" s="54">
        <v>50337</v>
      </c>
      <c r="C13" s="54">
        <v>4305837.5</v>
      </c>
      <c r="D13" s="54">
        <v>76906147750</v>
      </c>
      <c r="E13" s="54">
        <v>100596580</v>
      </c>
      <c r="F13" s="54">
        <v>100612150</v>
      </c>
      <c r="G13" s="54">
        <v>5166454</v>
      </c>
      <c r="H13" s="54">
        <v>7929955</v>
      </c>
      <c r="I13" s="54">
        <v>138599581000</v>
      </c>
      <c r="J13" s="54">
        <v>213200115000</v>
      </c>
    </row>
    <row r="14" spans="1:10">
      <c r="A14" s="121">
        <v>41443</v>
      </c>
      <c r="B14" s="54">
        <v>49888</v>
      </c>
      <c r="C14" s="54">
        <v>5576606.7000000002</v>
      </c>
      <c r="D14" s="54">
        <v>107765503430</v>
      </c>
      <c r="E14" s="54">
        <v>110127750</v>
      </c>
      <c r="F14" s="54">
        <v>109235190</v>
      </c>
      <c r="G14" s="54">
        <v>6019430</v>
      </c>
      <c r="H14" s="54">
        <v>12642750</v>
      </c>
      <c r="I14" s="54">
        <v>225236947000</v>
      </c>
      <c r="J14" s="54">
        <v>375195533000</v>
      </c>
    </row>
    <row r="15" spans="1:10">
      <c r="A15" s="121">
        <v>41442</v>
      </c>
      <c r="B15" s="54">
        <v>49852</v>
      </c>
      <c r="C15" s="54">
        <v>7581019</v>
      </c>
      <c r="D15" s="54">
        <v>140694756900</v>
      </c>
      <c r="E15" s="54">
        <v>120568640</v>
      </c>
      <c r="F15" s="54">
        <v>154939810</v>
      </c>
      <c r="G15" s="54">
        <v>4653220</v>
      </c>
      <c r="H15" s="54">
        <v>9703370</v>
      </c>
      <c r="I15" s="54">
        <v>189293501000</v>
      </c>
      <c r="J15" s="54">
        <v>265997133000</v>
      </c>
    </row>
    <row r="16" spans="1:10">
      <c r="A16" s="121">
        <v>41439</v>
      </c>
      <c r="B16" s="54">
        <v>50903</v>
      </c>
      <c r="C16" s="54">
        <v>6067403</v>
      </c>
      <c r="D16" s="54">
        <v>102835722300</v>
      </c>
      <c r="E16" s="54">
        <v>132479130</v>
      </c>
      <c r="F16" s="54">
        <v>135280240</v>
      </c>
      <c r="G16" s="54">
        <v>3801990</v>
      </c>
      <c r="H16" s="54">
        <v>8865480</v>
      </c>
      <c r="I16" s="54">
        <v>121904996000</v>
      </c>
      <c r="J16" s="54">
        <v>271956873000</v>
      </c>
    </row>
    <row r="17" spans="1:10">
      <c r="A17" s="121">
        <v>41438</v>
      </c>
      <c r="B17" s="54">
        <v>51509</v>
      </c>
      <c r="C17" s="54">
        <v>6254162.9000000004</v>
      </c>
      <c r="D17" s="54">
        <v>108515505960</v>
      </c>
      <c r="E17" s="54">
        <v>133922830</v>
      </c>
      <c r="F17" s="54">
        <v>137144200</v>
      </c>
      <c r="G17" s="54">
        <v>4966029</v>
      </c>
      <c r="H17" s="54">
        <v>7041159</v>
      </c>
      <c r="I17" s="54">
        <v>136195468000</v>
      </c>
      <c r="J17" s="54">
        <v>206420874000</v>
      </c>
    </row>
    <row r="18" spans="1:10">
      <c r="A18" s="121">
        <v>41437</v>
      </c>
      <c r="B18" s="54">
        <v>51824</v>
      </c>
      <c r="C18" s="54">
        <v>7055817</v>
      </c>
      <c r="D18" s="54">
        <v>110770878500</v>
      </c>
      <c r="E18" s="54">
        <v>149208190</v>
      </c>
      <c r="F18" s="54">
        <v>128291970</v>
      </c>
      <c r="G18" s="54">
        <v>4338350</v>
      </c>
      <c r="H18" s="54">
        <v>13054720</v>
      </c>
      <c r="I18" s="54">
        <v>127223018000</v>
      </c>
      <c r="J18" s="54">
        <v>322011248000</v>
      </c>
    </row>
    <row r="19" spans="1:10">
      <c r="A19" s="121">
        <v>41436</v>
      </c>
      <c r="B19" s="54">
        <v>52195</v>
      </c>
      <c r="C19" s="54">
        <v>6804747.2999999998</v>
      </c>
      <c r="D19" s="54">
        <v>150672427660</v>
      </c>
      <c r="E19" s="54">
        <v>127196440</v>
      </c>
      <c r="F19" s="54">
        <v>129753240</v>
      </c>
      <c r="G19" s="54">
        <v>12068511</v>
      </c>
      <c r="H19" s="54">
        <v>5902421</v>
      </c>
      <c r="I19" s="54">
        <v>592727418000</v>
      </c>
      <c r="J19" s="54">
        <v>192611505000</v>
      </c>
    </row>
    <row r="20" spans="1:10">
      <c r="A20" s="121">
        <v>41435</v>
      </c>
      <c r="B20" s="54">
        <v>52456</v>
      </c>
      <c r="C20" s="54">
        <v>9417151.8000000007</v>
      </c>
      <c r="D20" s="54">
        <v>166091480000</v>
      </c>
      <c r="E20" s="54">
        <v>144334820</v>
      </c>
      <c r="F20" s="54">
        <v>169019580</v>
      </c>
      <c r="G20" s="54">
        <v>2892870</v>
      </c>
      <c r="H20" s="54">
        <v>7194170</v>
      </c>
      <c r="I20" s="54">
        <v>88832457000</v>
      </c>
      <c r="J20" s="54">
        <v>203326127000</v>
      </c>
    </row>
    <row r="21" spans="1:10">
      <c r="A21" s="121">
        <v>41432</v>
      </c>
      <c r="B21" s="54">
        <v>52797</v>
      </c>
      <c r="C21" s="54">
        <v>7454810.4000000004</v>
      </c>
      <c r="D21" s="54">
        <v>127496428660</v>
      </c>
      <c r="E21" s="54">
        <v>144421860</v>
      </c>
      <c r="F21" s="54">
        <v>168737970</v>
      </c>
      <c r="G21" s="54">
        <v>6204174</v>
      </c>
      <c r="H21" s="54">
        <v>6708594</v>
      </c>
      <c r="I21" s="54">
        <v>157219218000</v>
      </c>
      <c r="J21" s="54">
        <v>190965709000</v>
      </c>
    </row>
    <row r="22" spans="1:10">
      <c r="A22" s="121">
        <v>41431</v>
      </c>
      <c r="B22" s="54">
        <v>52090</v>
      </c>
      <c r="C22" s="54">
        <v>7225208</v>
      </c>
      <c r="D22" s="54">
        <v>121835018700</v>
      </c>
      <c r="E22" s="54">
        <v>154405770</v>
      </c>
      <c r="F22" s="54">
        <v>146792040</v>
      </c>
      <c r="G22" s="54">
        <v>2767070</v>
      </c>
      <c r="H22" s="54">
        <v>6321450</v>
      </c>
      <c r="I22" s="54">
        <v>74819072000</v>
      </c>
      <c r="J22" s="54">
        <v>142450047000</v>
      </c>
    </row>
    <row r="23" spans="1:10">
      <c r="A23" s="121">
        <v>41430</v>
      </c>
      <c r="B23" s="54">
        <v>51464</v>
      </c>
      <c r="C23" s="54">
        <v>5628475</v>
      </c>
      <c r="D23" s="54">
        <v>92301102200</v>
      </c>
      <c r="E23" s="54">
        <v>132700410</v>
      </c>
      <c r="F23" s="54">
        <v>117498660</v>
      </c>
      <c r="G23" s="54">
        <v>3130010</v>
      </c>
      <c r="H23" s="54">
        <v>7517780</v>
      </c>
      <c r="I23" s="54">
        <v>105302005000</v>
      </c>
      <c r="J23" s="54">
        <v>163586441000</v>
      </c>
    </row>
    <row r="24" spans="1:10">
      <c r="A24" s="121">
        <v>41429</v>
      </c>
      <c r="B24" s="54">
        <v>51069</v>
      </c>
      <c r="C24" s="54">
        <v>7892546</v>
      </c>
      <c r="D24" s="54">
        <v>143334090680</v>
      </c>
      <c r="E24" s="54">
        <v>124626670</v>
      </c>
      <c r="F24" s="54">
        <v>163952900</v>
      </c>
      <c r="G24" s="54">
        <v>4413860</v>
      </c>
      <c r="H24" s="54">
        <v>9418560</v>
      </c>
      <c r="I24" s="54">
        <v>128192602000</v>
      </c>
      <c r="J24" s="54">
        <v>251203723000</v>
      </c>
    </row>
    <row r="25" spans="1:10">
      <c r="A25" s="121">
        <v>41428</v>
      </c>
      <c r="B25" s="54">
        <v>51703</v>
      </c>
      <c r="C25" s="54">
        <v>7592806.2999999998</v>
      </c>
      <c r="D25" s="54">
        <v>117427701360</v>
      </c>
      <c r="E25" s="54">
        <v>142298620</v>
      </c>
      <c r="F25" s="54">
        <v>141760770</v>
      </c>
      <c r="G25" s="54">
        <v>4615670</v>
      </c>
      <c r="H25" s="54">
        <v>6664893</v>
      </c>
      <c r="I25" s="54">
        <v>183638674000</v>
      </c>
      <c r="J25" s="54">
        <v>203595021000</v>
      </c>
    </row>
    <row r="26" spans="1:10">
      <c r="A26" s="121">
        <v>41425</v>
      </c>
      <c r="B26" s="54">
        <v>51839</v>
      </c>
      <c r="C26" s="54">
        <v>15013080</v>
      </c>
      <c r="D26" s="54">
        <v>252635136990</v>
      </c>
      <c r="E26" s="54">
        <v>176372360</v>
      </c>
      <c r="F26" s="54">
        <v>200693570</v>
      </c>
      <c r="G26" s="54">
        <v>5453270</v>
      </c>
      <c r="H26" s="54">
        <v>7893900</v>
      </c>
      <c r="I26" s="54">
        <v>201433314000</v>
      </c>
      <c r="J26" s="54">
        <v>222091050000</v>
      </c>
    </row>
    <row r="27" spans="1:10">
      <c r="A27" s="121">
        <v>41424</v>
      </c>
      <c r="B27" s="54">
        <v>52145</v>
      </c>
      <c r="C27" s="54">
        <v>7559361</v>
      </c>
      <c r="D27" s="54">
        <v>123711182500</v>
      </c>
      <c r="E27" s="54">
        <v>157937000</v>
      </c>
      <c r="F27" s="54">
        <v>142084840</v>
      </c>
      <c r="G27" s="54">
        <v>4302050</v>
      </c>
      <c r="H27" s="54">
        <v>3909990</v>
      </c>
      <c r="I27" s="54">
        <v>165707977000</v>
      </c>
      <c r="J27" s="54">
        <v>126123459000</v>
      </c>
    </row>
    <row r="28" spans="1:10">
      <c r="A28" s="121">
        <v>41423</v>
      </c>
      <c r="B28" s="54">
        <v>51509</v>
      </c>
      <c r="C28" s="54">
        <v>9972293.5</v>
      </c>
      <c r="D28" s="54">
        <v>166905850050</v>
      </c>
      <c r="E28" s="54">
        <v>171532780</v>
      </c>
      <c r="F28" s="54">
        <v>183278160</v>
      </c>
      <c r="G28" s="54">
        <v>8388955</v>
      </c>
      <c r="H28" s="54">
        <v>7872755</v>
      </c>
      <c r="I28" s="54">
        <v>263592970000</v>
      </c>
      <c r="J28" s="54">
        <v>291156365000</v>
      </c>
    </row>
    <row r="29" spans="1:10">
      <c r="A29" s="121">
        <v>41422</v>
      </c>
      <c r="B29" s="54">
        <v>51633</v>
      </c>
      <c r="C29" s="54">
        <v>8743434.5999999996</v>
      </c>
      <c r="D29" s="54">
        <v>141380144260</v>
      </c>
      <c r="E29" s="54">
        <v>176046410</v>
      </c>
      <c r="F29" s="54">
        <v>155568080</v>
      </c>
      <c r="G29" s="54">
        <v>6793400</v>
      </c>
      <c r="H29" s="54">
        <v>8789180</v>
      </c>
      <c r="I29" s="54">
        <v>185887654000</v>
      </c>
      <c r="J29" s="54">
        <v>210387192000</v>
      </c>
    </row>
    <row r="30" spans="1:10">
      <c r="A30" s="121">
        <v>41421</v>
      </c>
      <c r="B30" s="54">
        <v>51241</v>
      </c>
      <c r="C30" s="54">
        <v>9332818</v>
      </c>
      <c r="D30" s="54">
        <v>145163974700</v>
      </c>
      <c r="E30" s="54">
        <v>176473550</v>
      </c>
      <c r="F30" s="54">
        <v>151694780</v>
      </c>
      <c r="G30" s="54">
        <v>5199360</v>
      </c>
      <c r="H30" s="54">
        <v>4390080</v>
      </c>
      <c r="I30" s="54">
        <v>177085342000</v>
      </c>
      <c r="J30" s="54">
        <v>148741672000</v>
      </c>
    </row>
    <row r="31" spans="1:10">
      <c r="A31" s="121">
        <v>41418</v>
      </c>
      <c r="B31" s="54">
        <v>50024</v>
      </c>
      <c r="C31" s="54">
        <v>6251617.5</v>
      </c>
      <c r="D31" s="54">
        <v>110651782960</v>
      </c>
      <c r="E31" s="54">
        <v>127229440</v>
      </c>
      <c r="F31" s="54">
        <v>123486160</v>
      </c>
      <c r="G31" s="54">
        <v>3479970</v>
      </c>
      <c r="H31" s="54">
        <v>7288216</v>
      </c>
      <c r="I31" s="54">
        <v>113101247000</v>
      </c>
      <c r="J31" s="54">
        <v>190723014000</v>
      </c>
    </row>
    <row r="32" spans="1:10" s="124" customFormat="1">
      <c r="A32" s="125"/>
    </row>
    <row r="33" spans="1:10">
      <c r="A33" s="121" t="s">
        <v>152</v>
      </c>
      <c r="B33" s="54" t="s">
        <v>153</v>
      </c>
      <c r="C33" s="54" t="s">
        <v>44</v>
      </c>
      <c r="D33" s="54" t="s">
        <v>130</v>
      </c>
      <c r="E33" s="54" t="s">
        <v>154</v>
      </c>
      <c r="F33" s="54" t="s">
        <v>155</v>
      </c>
      <c r="G33" s="54" t="s">
        <v>156</v>
      </c>
      <c r="H33" s="54" t="s">
        <v>157</v>
      </c>
      <c r="I33" s="54" t="s">
        <v>158</v>
      </c>
      <c r="J33" s="54" t="s">
        <v>159</v>
      </c>
    </row>
    <row r="34" spans="1:10">
      <c r="A34" s="121">
        <v>41459</v>
      </c>
      <c r="B34" s="54">
        <v>63.07</v>
      </c>
      <c r="C34" s="54">
        <v>20548185</v>
      </c>
      <c r="D34" s="54">
        <v>163519559700</v>
      </c>
      <c r="E34" s="54">
        <v>47265900</v>
      </c>
      <c r="F34" s="54">
        <v>47729700</v>
      </c>
      <c r="G34" s="54">
        <v>1469424</v>
      </c>
      <c r="H34" s="54">
        <v>1244757</v>
      </c>
      <c r="I34" s="54">
        <v>21070705600</v>
      </c>
      <c r="J34" s="54">
        <v>17313001700</v>
      </c>
    </row>
    <row r="35" spans="1:10">
      <c r="A35" s="121">
        <v>41458</v>
      </c>
      <c r="B35" s="54">
        <v>63.07</v>
      </c>
      <c r="C35" s="54">
        <v>24904238</v>
      </c>
      <c r="D35" s="54">
        <v>184723626500</v>
      </c>
      <c r="E35" s="54">
        <v>55708500</v>
      </c>
      <c r="F35" s="54">
        <v>60894900</v>
      </c>
      <c r="G35" s="54">
        <v>655900</v>
      </c>
      <c r="H35" s="54">
        <v>408400</v>
      </c>
      <c r="I35" s="54">
        <v>9769320000</v>
      </c>
      <c r="J35" s="54">
        <v>6713260000</v>
      </c>
    </row>
    <row r="36" spans="1:10">
      <c r="A36" s="121">
        <v>41457</v>
      </c>
      <c r="B36" s="54">
        <v>63.2</v>
      </c>
      <c r="C36" s="54">
        <v>25539860</v>
      </c>
      <c r="D36" s="54">
        <v>181705032500</v>
      </c>
      <c r="E36" s="54">
        <v>53633200</v>
      </c>
      <c r="F36" s="54">
        <v>48767300</v>
      </c>
      <c r="G36" s="54">
        <v>610800</v>
      </c>
      <c r="H36" s="54">
        <v>366300</v>
      </c>
      <c r="I36" s="54">
        <v>5585415200</v>
      </c>
      <c r="J36" s="54">
        <v>4953610000</v>
      </c>
    </row>
    <row r="37" spans="1:10">
      <c r="A37" s="121">
        <v>41456</v>
      </c>
      <c r="B37" s="54">
        <v>62.49</v>
      </c>
      <c r="C37" s="54">
        <v>16699762</v>
      </c>
      <c r="D37" s="54">
        <v>130369361300</v>
      </c>
      <c r="E37" s="54">
        <v>41840600</v>
      </c>
      <c r="F37" s="54">
        <v>46030200</v>
      </c>
      <c r="G37" s="54">
        <v>613600</v>
      </c>
      <c r="H37" s="54">
        <v>465500</v>
      </c>
      <c r="I37" s="54">
        <v>13200384000</v>
      </c>
      <c r="J37" s="54">
        <v>4906064000</v>
      </c>
    </row>
    <row r="38" spans="1:10">
      <c r="A38" s="121">
        <v>41453</v>
      </c>
      <c r="B38" s="54">
        <v>62.76</v>
      </c>
      <c r="C38" s="54">
        <v>35908251</v>
      </c>
      <c r="D38" s="54">
        <v>262239874900</v>
      </c>
      <c r="E38" s="54">
        <v>52796200</v>
      </c>
      <c r="F38" s="54">
        <v>68668100</v>
      </c>
      <c r="G38" s="54">
        <v>750000</v>
      </c>
      <c r="H38" s="54">
        <v>135400</v>
      </c>
      <c r="I38" s="54">
        <v>8988670000</v>
      </c>
      <c r="J38" s="54">
        <v>722800000</v>
      </c>
    </row>
    <row r="39" spans="1:10">
      <c r="A39" s="121">
        <v>41452</v>
      </c>
      <c r="B39" s="54">
        <v>62.85</v>
      </c>
      <c r="C39" s="54">
        <v>57483329</v>
      </c>
      <c r="D39" s="54">
        <v>391819524700</v>
      </c>
      <c r="E39" s="54">
        <v>61032300</v>
      </c>
      <c r="F39" s="54">
        <v>57130300</v>
      </c>
      <c r="G39" s="54">
        <v>264300</v>
      </c>
      <c r="H39" s="54">
        <v>1132500</v>
      </c>
      <c r="I39" s="54">
        <v>3581640000</v>
      </c>
      <c r="J39" s="54">
        <v>12759390000</v>
      </c>
    </row>
    <row r="40" spans="1:10">
      <c r="A40" s="121">
        <v>41451</v>
      </c>
      <c r="B40" s="54">
        <v>62.24</v>
      </c>
      <c r="C40" s="54">
        <v>28995253</v>
      </c>
      <c r="D40" s="54">
        <v>208589809200</v>
      </c>
      <c r="E40" s="54">
        <v>63956300</v>
      </c>
      <c r="F40" s="54">
        <v>55724100</v>
      </c>
      <c r="G40" s="54">
        <v>170600</v>
      </c>
      <c r="H40" s="54">
        <v>2131860</v>
      </c>
      <c r="I40" s="54">
        <v>2419090000</v>
      </c>
      <c r="J40" s="54">
        <v>20389446000</v>
      </c>
    </row>
    <row r="41" spans="1:10">
      <c r="A41" s="121">
        <v>41450</v>
      </c>
      <c r="B41" s="54">
        <v>62</v>
      </c>
      <c r="C41" s="54">
        <v>57599136</v>
      </c>
      <c r="D41" s="54">
        <v>444024859400</v>
      </c>
      <c r="E41" s="54">
        <v>83056500</v>
      </c>
      <c r="F41" s="54">
        <v>86611700</v>
      </c>
      <c r="G41" s="54">
        <v>1106900</v>
      </c>
      <c r="H41" s="54">
        <v>2004400</v>
      </c>
      <c r="I41" s="54">
        <v>16005520000</v>
      </c>
      <c r="J41" s="54">
        <v>23783140000</v>
      </c>
    </row>
    <row r="42" spans="1:10">
      <c r="A42" s="121">
        <v>41449</v>
      </c>
      <c r="B42" s="54">
        <v>63.55</v>
      </c>
      <c r="C42" s="54">
        <v>37645066</v>
      </c>
      <c r="D42" s="54">
        <v>300450627800</v>
      </c>
      <c r="E42" s="54">
        <v>61299600</v>
      </c>
      <c r="F42" s="54">
        <v>72931700</v>
      </c>
      <c r="G42" s="54">
        <v>246800</v>
      </c>
      <c r="H42" s="54">
        <v>1755100</v>
      </c>
      <c r="I42" s="54">
        <v>3440090000</v>
      </c>
      <c r="J42" s="54">
        <v>18464870000</v>
      </c>
    </row>
    <row r="43" spans="1:10">
      <c r="A43" s="121">
        <v>41446</v>
      </c>
      <c r="B43" s="54">
        <v>64.08</v>
      </c>
      <c r="C43" s="54">
        <v>6510209</v>
      </c>
      <c r="D43" s="54">
        <v>47085578300</v>
      </c>
      <c r="E43" s="54">
        <v>35915400</v>
      </c>
      <c r="F43" s="54">
        <v>66223700</v>
      </c>
      <c r="G43" s="54">
        <v>18042700</v>
      </c>
      <c r="H43" s="54">
        <v>1387000</v>
      </c>
      <c r="I43" s="54">
        <v>208592510000</v>
      </c>
      <c r="J43" s="54">
        <v>17476180000</v>
      </c>
    </row>
    <row r="44" spans="1:10">
      <c r="A44" s="121">
        <v>41445</v>
      </c>
      <c r="B44" s="54">
        <v>64.53</v>
      </c>
      <c r="C44" s="54">
        <v>34495471</v>
      </c>
      <c r="D44" s="54">
        <v>288503784700</v>
      </c>
      <c r="E44" s="54">
        <v>64961800</v>
      </c>
      <c r="F44" s="54">
        <v>81855000</v>
      </c>
      <c r="G44" s="54">
        <v>3933100</v>
      </c>
      <c r="H44" s="54">
        <v>1087500</v>
      </c>
      <c r="I44" s="54">
        <v>45132133500</v>
      </c>
      <c r="J44" s="54">
        <v>13194930000</v>
      </c>
    </row>
    <row r="45" spans="1:10">
      <c r="A45" s="121">
        <v>41444</v>
      </c>
      <c r="B45" s="54">
        <v>65.02</v>
      </c>
      <c r="C45" s="54">
        <v>29700585</v>
      </c>
      <c r="D45" s="54">
        <v>256802519800</v>
      </c>
      <c r="E45" s="54">
        <v>60372300</v>
      </c>
      <c r="F45" s="54">
        <v>79718300</v>
      </c>
      <c r="G45" s="54">
        <v>3082500</v>
      </c>
      <c r="H45" s="54">
        <v>653085</v>
      </c>
      <c r="I45" s="54">
        <v>46147200000</v>
      </c>
      <c r="J45" s="54">
        <v>24822313000</v>
      </c>
    </row>
    <row r="46" spans="1:10">
      <c r="A46" s="121">
        <v>41443</v>
      </c>
      <c r="B46" s="54">
        <v>64.989999999999995</v>
      </c>
      <c r="C46" s="54">
        <v>42602491</v>
      </c>
      <c r="D46" s="54">
        <v>349341348300</v>
      </c>
      <c r="E46" s="54">
        <v>86639900</v>
      </c>
      <c r="F46" s="54">
        <v>78358800</v>
      </c>
      <c r="G46" s="54">
        <v>3937000</v>
      </c>
      <c r="H46" s="54">
        <v>492900</v>
      </c>
      <c r="I46" s="54">
        <v>43850160000</v>
      </c>
      <c r="J46" s="54">
        <v>7897470000</v>
      </c>
    </row>
    <row r="47" spans="1:10">
      <c r="A47" s="121">
        <v>41442</v>
      </c>
      <c r="B47" s="54">
        <v>64.819999999999993</v>
      </c>
      <c r="C47" s="54">
        <v>54184842</v>
      </c>
      <c r="D47" s="54">
        <v>429597040100</v>
      </c>
      <c r="E47" s="54">
        <v>79938200</v>
      </c>
      <c r="F47" s="54">
        <v>103800400</v>
      </c>
      <c r="G47" s="54">
        <v>1355000</v>
      </c>
      <c r="H47" s="54">
        <v>897732</v>
      </c>
      <c r="I47" s="54">
        <v>14852800000</v>
      </c>
      <c r="J47" s="54">
        <v>11556970800</v>
      </c>
    </row>
    <row r="48" spans="1:10">
      <c r="A48" s="121">
        <v>41439</v>
      </c>
      <c r="B48" s="54">
        <v>65.63</v>
      </c>
      <c r="C48" s="54">
        <v>36457077</v>
      </c>
      <c r="D48" s="54">
        <v>300477152600</v>
      </c>
      <c r="E48" s="54">
        <v>71528100</v>
      </c>
      <c r="F48" s="54">
        <v>82011100</v>
      </c>
      <c r="G48" s="54">
        <v>1307500</v>
      </c>
      <c r="H48" s="54">
        <v>322803</v>
      </c>
      <c r="I48" s="54">
        <v>15864250000</v>
      </c>
      <c r="J48" s="54">
        <v>4412920300</v>
      </c>
    </row>
    <row r="49" spans="1:10">
      <c r="A49" s="121">
        <v>41438</v>
      </c>
      <c r="B49" s="54">
        <v>65.64</v>
      </c>
      <c r="C49" s="54">
        <v>54536315</v>
      </c>
      <c r="D49" s="54">
        <v>621470502500</v>
      </c>
      <c r="E49" s="54">
        <v>87700100</v>
      </c>
      <c r="F49" s="54">
        <v>75986600</v>
      </c>
      <c r="G49" s="54">
        <v>1983300</v>
      </c>
      <c r="H49" s="54">
        <v>1223240</v>
      </c>
      <c r="I49" s="54">
        <v>28467697400</v>
      </c>
      <c r="J49" s="54">
        <v>35718955400</v>
      </c>
    </row>
    <row r="50" spans="1:10">
      <c r="A50" s="121">
        <v>41437</v>
      </c>
      <c r="B50" s="54">
        <v>65.319999999999993</v>
      </c>
      <c r="C50" s="54">
        <v>41186477</v>
      </c>
      <c r="D50" s="54">
        <v>360800305700</v>
      </c>
      <c r="E50" s="54">
        <v>77687400</v>
      </c>
      <c r="F50" s="54">
        <v>83154900</v>
      </c>
      <c r="G50" s="54">
        <v>1525000</v>
      </c>
      <c r="H50" s="54">
        <v>1351230</v>
      </c>
      <c r="I50" s="54">
        <v>15987760000</v>
      </c>
      <c r="J50" s="54">
        <v>13849120000</v>
      </c>
    </row>
    <row r="51" spans="1:10">
      <c r="A51" s="121">
        <v>41436</v>
      </c>
      <c r="B51" s="54">
        <v>65.489999999999995</v>
      </c>
      <c r="C51" s="54">
        <v>39932491</v>
      </c>
      <c r="D51" s="54">
        <v>344390584800</v>
      </c>
      <c r="E51" s="54">
        <v>71439200</v>
      </c>
      <c r="F51" s="54">
        <v>86613700</v>
      </c>
      <c r="G51" s="54">
        <v>1492500</v>
      </c>
      <c r="H51" s="54">
        <v>1252980</v>
      </c>
      <c r="I51" s="54">
        <v>15202190000</v>
      </c>
      <c r="J51" s="54">
        <v>12987784000</v>
      </c>
    </row>
    <row r="52" spans="1:10">
      <c r="A52" s="121">
        <v>41435</v>
      </c>
      <c r="B52" s="54">
        <v>65.599999999999994</v>
      </c>
      <c r="C52" s="54">
        <v>52807510</v>
      </c>
      <c r="D52" s="54">
        <v>479072290400</v>
      </c>
      <c r="E52" s="54">
        <v>78282800</v>
      </c>
      <c r="F52" s="54">
        <v>107448300</v>
      </c>
      <c r="G52" s="54">
        <v>651700</v>
      </c>
      <c r="H52" s="54">
        <v>1072800</v>
      </c>
      <c r="I52" s="54">
        <v>6013780000</v>
      </c>
      <c r="J52" s="54">
        <v>12157960000</v>
      </c>
    </row>
    <row r="53" spans="1:10">
      <c r="A53" s="121">
        <v>41432</v>
      </c>
      <c r="B53" s="54">
        <v>65.58</v>
      </c>
      <c r="C53" s="54">
        <v>50393226</v>
      </c>
      <c r="D53" s="54">
        <v>460787618900</v>
      </c>
      <c r="E53" s="54">
        <v>85560100</v>
      </c>
      <c r="F53" s="54">
        <v>104617700</v>
      </c>
      <c r="G53" s="54">
        <v>364000</v>
      </c>
      <c r="H53" s="54">
        <v>1143100</v>
      </c>
      <c r="I53" s="54">
        <v>4223860000</v>
      </c>
      <c r="J53" s="54">
        <v>34872652000</v>
      </c>
    </row>
    <row r="54" spans="1:10">
      <c r="A54" s="121">
        <v>41431</v>
      </c>
      <c r="B54" s="54">
        <v>65.33</v>
      </c>
      <c r="C54" s="54">
        <v>39437688</v>
      </c>
      <c r="D54" s="54">
        <v>349201044400</v>
      </c>
      <c r="E54" s="54">
        <v>77365700</v>
      </c>
      <c r="F54" s="54">
        <v>83960100</v>
      </c>
      <c r="G54" s="54">
        <v>657500</v>
      </c>
      <c r="H54" s="54">
        <v>1507721</v>
      </c>
      <c r="I54" s="54">
        <v>8781020000</v>
      </c>
      <c r="J54" s="54">
        <v>12369335700</v>
      </c>
    </row>
    <row r="55" spans="1:10">
      <c r="A55" s="121">
        <v>41430</v>
      </c>
      <c r="B55" s="54">
        <v>64.540000000000006</v>
      </c>
      <c r="C55" s="54">
        <v>33344336</v>
      </c>
      <c r="D55" s="54">
        <v>275638960500</v>
      </c>
      <c r="E55" s="54">
        <v>82239000</v>
      </c>
      <c r="F55" s="54">
        <v>70408200</v>
      </c>
      <c r="G55" s="54">
        <v>775700</v>
      </c>
      <c r="H55" s="54">
        <v>66400</v>
      </c>
      <c r="I55" s="54">
        <v>10344830000</v>
      </c>
      <c r="J55" s="54">
        <v>780450000</v>
      </c>
    </row>
    <row r="56" spans="1:10">
      <c r="A56" s="121">
        <v>41429</v>
      </c>
      <c r="B56" s="54">
        <v>63.79</v>
      </c>
      <c r="C56" s="54">
        <v>57233691</v>
      </c>
      <c r="D56" s="54">
        <v>451069787300</v>
      </c>
      <c r="E56" s="54">
        <v>85309700</v>
      </c>
      <c r="F56" s="54">
        <v>104656100</v>
      </c>
      <c r="G56" s="54">
        <v>296600</v>
      </c>
      <c r="H56" s="54">
        <v>1956413</v>
      </c>
      <c r="I56" s="54">
        <v>3572270000</v>
      </c>
      <c r="J56" s="54">
        <v>14980747300</v>
      </c>
    </row>
    <row r="57" spans="1:10">
      <c r="A57" s="121">
        <v>41428</v>
      </c>
      <c r="B57" s="54">
        <v>64.89</v>
      </c>
      <c r="C57" s="54">
        <v>50585798</v>
      </c>
      <c r="D57" s="54">
        <v>425448691000</v>
      </c>
      <c r="E57" s="54">
        <v>88125300</v>
      </c>
      <c r="F57" s="54">
        <v>90702600</v>
      </c>
      <c r="G57" s="54">
        <v>3990300</v>
      </c>
      <c r="H57" s="54">
        <v>2539720</v>
      </c>
      <c r="I57" s="54">
        <v>50080120000</v>
      </c>
      <c r="J57" s="54">
        <v>36819552000</v>
      </c>
    </row>
    <row r="58" spans="1:10">
      <c r="A58" s="121">
        <v>41425</v>
      </c>
      <c r="B58" s="54">
        <v>64.62</v>
      </c>
      <c r="C58" s="54">
        <v>71494708</v>
      </c>
      <c r="D58" s="54">
        <v>572022458300</v>
      </c>
      <c r="E58" s="54">
        <v>101613400</v>
      </c>
      <c r="F58" s="54">
        <v>128934100</v>
      </c>
      <c r="G58" s="54">
        <v>370800</v>
      </c>
      <c r="H58" s="54">
        <v>3032600</v>
      </c>
      <c r="I58" s="54">
        <v>4016910000</v>
      </c>
      <c r="J58" s="54">
        <v>27351930000</v>
      </c>
    </row>
    <row r="59" spans="1:10">
      <c r="A59" s="121">
        <v>41424</v>
      </c>
      <c r="B59" s="54">
        <v>65.14</v>
      </c>
      <c r="C59" s="54">
        <v>54849426</v>
      </c>
      <c r="D59" s="54">
        <v>450082276600</v>
      </c>
      <c r="E59" s="54">
        <v>109439400</v>
      </c>
      <c r="F59" s="54">
        <v>87638800</v>
      </c>
      <c r="G59" s="54">
        <v>565200</v>
      </c>
      <c r="H59" s="54">
        <v>1494900</v>
      </c>
      <c r="I59" s="54">
        <v>9256530000</v>
      </c>
      <c r="J59" s="54">
        <v>18403550000</v>
      </c>
    </row>
    <row r="60" spans="1:10">
      <c r="A60" s="121">
        <v>41423</v>
      </c>
      <c r="B60" s="54">
        <v>64.459999999999994</v>
      </c>
      <c r="C60" s="54">
        <v>96765090</v>
      </c>
      <c r="D60" s="54">
        <v>822766241500</v>
      </c>
      <c r="E60" s="54">
        <v>131228600</v>
      </c>
      <c r="F60" s="54">
        <v>142227700</v>
      </c>
      <c r="G60" s="54">
        <v>3655024</v>
      </c>
      <c r="H60" s="54">
        <v>3569624</v>
      </c>
      <c r="I60" s="54">
        <v>47679328400</v>
      </c>
      <c r="J60" s="54">
        <v>46628388400</v>
      </c>
    </row>
    <row r="61" spans="1:10">
      <c r="A61" s="121">
        <v>41422</v>
      </c>
      <c r="B61" s="54">
        <v>64.069999999999993</v>
      </c>
      <c r="C61" s="54">
        <v>63825767</v>
      </c>
      <c r="D61" s="54">
        <v>509260958700</v>
      </c>
      <c r="E61" s="54">
        <v>108279600</v>
      </c>
      <c r="F61" s="54">
        <v>104156900</v>
      </c>
      <c r="G61" s="54">
        <v>1644200</v>
      </c>
      <c r="H61" s="54">
        <v>1761100</v>
      </c>
      <c r="I61" s="54">
        <v>13886389000</v>
      </c>
      <c r="J61" s="54">
        <v>20306000000</v>
      </c>
    </row>
    <row r="62" spans="1:10">
      <c r="A62" s="121">
        <v>41421</v>
      </c>
      <c r="B62" s="128">
        <v>63.53</v>
      </c>
      <c r="C62" s="128">
        <v>80312364</v>
      </c>
      <c r="D62" s="128">
        <v>677182976300</v>
      </c>
      <c r="E62" s="128">
        <v>116651700</v>
      </c>
      <c r="F62" s="128">
        <v>120981100</v>
      </c>
      <c r="G62" s="128">
        <v>797900</v>
      </c>
      <c r="H62" s="128">
        <v>753907</v>
      </c>
      <c r="I62" s="128">
        <v>10685320000</v>
      </c>
      <c r="J62" s="128">
        <v>7832356100</v>
      </c>
    </row>
    <row r="63" spans="1:10">
      <c r="A63" s="121">
        <v>41418</v>
      </c>
      <c r="B63" s="128">
        <v>62.06</v>
      </c>
      <c r="C63" s="128">
        <v>22828535</v>
      </c>
      <c r="D63" s="128">
        <v>189919424400</v>
      </c>
      <c r="E63" s="128">
        <v>66275200</v>
      </c>
      <c r="F63" s="128">
        <v>67049400</v>
      </c>
      <c r="G63" s="128">
        <v>558400</v>
      </c>
      <c r="H63" s="128">
        <v>1196115</v>
      </c>
      <c r="I63" s="128">
        <v>5980270000</v>
      </c>
      <c r="J63" s="128">
        <v>11096562000</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sheetPr>
    <tabColor theme="3"/>
  </sheetPr>
  <dimension ref="A1:F355"/>
  <sheetViews>
    <sheetView topLeftCell="A145" workbookViewId="0"/>
  </sheetViews>
  <sheetFormatPr defaultRowHeight="15"/>
  <cols>
    <col min="1" max="1" width="8.28515625" style="54" customWidth="1"/>
    <col min="2" max="3" width="12.7109375" style="54" customWidth="1"/>
    <col min="4" max="4" width="11.140625" style="54" bestFit="1" customWidth="1"/>
    <col min="5" max="6" width="13.5703125" style="54" customWidth="1"/>
    <col min="7" max="16384" width="9.140625" style="54"/>
  </cols>
  <sheetData>
    <row r="1" spans="1:4" s="124" customFormat="1">
      <c r="A1" s="124" t="s">
        <v>776</v>
      </c>
    </row>
    <row r="3" spans="1:4">
      <c r="A3" s="54" t="s">
        <v>777</v>
      </c>
      <c r="B3" s="54" t="s">
        <v>778</v>
      </c>
      <c r="C3" s="54" t="s">
        <v>779</v>
      </c>
      <c r="D3" s="54" t="s">
        <v>780</v>
      </c>
    </row>
    <row r="4" spans="1:4">
      <c r="A4" s="54" t="s">
        <v>609</v>
      </c>
      <c r="B4" s="54">
        <v>2.8177990855581498</v>
      </c>
      <c r="C4" s="121">
        <v>41459</v>
      </c>
      <c r="D4" s="54">
        <v>0</v>
      </c>
    </row>
    <row r="5" spans="1:4">
      <c r="A5" s="54" t="s">
        <v>79</v>
      </c>
      <c r="B5" s="54">
        <v>2.79618862369355</v>
      </c>
      <c r="C5" s="121">
        <v>41459</v>
      </c>
      <c r="D5" s="54">
        <v>0</v>
      </c>
    </row>
    <row r="6" spans="1:4">
      <c r="A6" s="54" t="s">
        <v>81</v>
      </c>
      <c r="B6" s="54">
        <v>2.7711879007762898</v>
      </c>
      <c r="C6" s="121">
        <v>41459</v>
      </c>
      <c r="D6" s="54">
        <v>0</v>
      </c>
    </row>
    <row r="7" spans="1:4">
      <c r="A7" s="54" t="s">
        <v>326</v>
      </c>
      <c r="B7" s="54">
        <v>2.4945933334264501</v>
      </c>
      <c r="C7" s="121">
        <v>41459</v>
      </c>
      <c r="D7" s="54">
        <v>0</v>
      </c>
    </row>
    <row r="8" spans="1:4">
      <c r="A8" s="54" t="s">
        <v>397</v>
      </c>
      <c r="B8" s="54">
        <v>2.3960134518825398</v>
      </c>
      <c r="C8" s="121">
        <v>41459</v>
      </c>
      <c r="D8" s="54">
        <v>0</v>
      </c>
    </row>
    <row r="9" spans="1:4">
      <c r="A9" s="54" t="s">
        <v>117</v>
      </c>
      <c r="B9" s="54">
        <v>2.2806867212500301</v>
      </c>
      <c r="C9" s="121">
        <v>41459</v>
      </c>
      <c r="D9" s="54">
        <v>0</v>
      </c>
    </row>
    <row r="10" spans="1:4">
      <c r="A10" s="54" t="s">
        <v>59</v>
      </c>
      <c r="B10" s="54">
        <v>2.2457776728871801</v>
      </c>
      <c r="C10" s="121">
        <v>41459</v>
      </c>
      <c r="D10" s="54">
        <v>0</v>
      </c>
    </row>
    <row r="11" spans="1:4">
      <c r="A11" s="54" t="s">
        <v>521</v>
      </c>
      <c r="B11" s="54">
        <v>2.2318093331389899</v>
      </c>
      <c r="C11" s="121">
        <v>41459</v>
      </c>
      <c r="D11" s="54">
        <v>0</v>
      </c>
    </row>
    <row r="12" spans="1:4">
      <c r="A12" s="54" t="s">
        <v>65</v>
      </c>
      <c r="B12" s="54">
        <v>2.1441658394149599</v>
      </c>
      <c r="C12" s="121">
        <v>41459</v>
      </c>
      <c r="D12" s="54">
        <v>0</v>
      </c>
    </row>
    <row r="13" spans="1:4">
      <c r="A13" s="54" t="s">
        <v>115</v>
      </c>
      <c r="B13" s="54">
        <v>2.12675824325704</v>
      </c>
      <c r="C13" s="121">
        <v>41459</v>
      </c>
      <c r="D13" s="54">
        <v>0</v>
      </c>
    </row>
    <row r="14" spans="1:4">
      <c r="A14" s="54" t="s">
        <v>719</v>
      </c>
      <c r="B14" s="54">
        <v>3.5252075500329201</v>
      </c>
      <c r="C14" s="121">
        <v>41459</v>
      </c>
      <c r="D14" s="54">
        <v>1</v>
      </c>
    </row>
    <row r="15" spans="1:4">
      <c r="A15" s="54" t="s">
        <v>544</v>
      </c>
      <c r="B15" s="54">
        <v>3.2519166042997298</v>
      </c>
      <c r="C15" s="121">
        <v>41459</v>
      </c>
      <c r="D15" s="54">
        <v>1</v>
      </c>
    </row>
    <row r="16" spans="1:4">
      <c r="A16" s="54" t="s">
        <v>538</v>
      </c>
      <c r="B16" s="54">
        <v>3.1159167190778501</v>
      </c>
      <c r="C16" s="121">
        <v>41459</v>
      </c>
      <c r="D16" s="54">
        <v>1</v>
      </c>
    </row>
    <row r="17" spans="1:4">
      <c r="A17" s="54" t="s">
        <v>73</v>
      </c>
      <c r="B17" s="54">
        <v>2.79207085792161</v>
      </c>
      <c r="C17" s="121">
        <v>41459</v>
      </c>
      <c r="D17" s="54">
        <v>1</v>
      </c>
    </row>
    <row r="18" spans="1:4">
      <c r="A18" s="54" t="s">
        <v>407</v>
      </c>
      <c r="B18" s="54">
        <v>2.7486945793532098</v>
      </c>
      <c r="C18" s="121">
        <v>41459</v>
      </c>
      <c r="D18" s="54">
        <v>1</v>
      </c>
    </row>
    <row r="19" spans="1:4">
      <c r="A19" s="54" t="s">
        <v>593</v>
      </c>
      <c r="B19" s="54">
        <v>2.73702837502</v>
      </c>
      <c r="C19" s="121">
        <v>41459</v>
      </c>
      <c r="D19" s="54">
        <v>1</v>
      </c>
    </row>
    <row r="20" spans="1:4">
      <c r="A20" s="54" t="s">
        <v>502</v>
      </c>
      <c r="B20" s="54">
        <v>2.6408023853623601</v>
      </c>
      <c r="C20" s="121">
        <v>41459</v>
      </c>
      <c r="D20" s="54">
        <v>1</v>
      </c>
    </row>
    <row r="21" spans="1:4">
      <c r="A21" s="54" t="s">
        <v>83</v>
      </c>
      <c r="B21" s="54">
        <v>2.6286448989198901</v>
      </c>
      <c r="C21" s="121">
        <v>41459</v>
      </c>
      <c r="D21" s="54">
        <v>1</v>
      </c>
    </row>
    <row r="22" spans="1:4">
      <c r="A22" s="54" t="s">
        <v>494</v>
      </c>
      <c r="B22" s="54">
        <v>2.6016056710730302</v>
      </c>
      <c r="C22" s="121">
        <v>41459</v>
      </c>
      <c r="D22" s="54">
        <v>1</v>
      </c>
    </row>
    <row r="23" spans="1:4">
      <c r="A23" s="54" t="s">
        <v>97</v>
      </c>
      <c r="B23" s="54">
        <v>2.5086038501344201</v>
      </c>
      <c r="C23" s="121">
        <v>41459</v>
      </c>
      <c r="D23" s="54">
        <v>1</v>
      </c>
    </row>
    <row r="25" spans="1:4" s="124" customFormat="1">
      <c r="A25" s="124" t="s">
        <v>781</v>
      </c>
    </row>
    <row r="27" spans="1:4">
      <c r="A27" s="54" t="s">
        <v>782</v>
      </c>
    </row>
    <row r="29" spans="1:4">
      <c r="A29" s="54" t="s">
        <v>783</v>
      </c>
      <c r="B29" s="54" t="s">
        <v>152</v>
      </c>
      <c r="C29" s="54" t="s">
        <v>784</v>
      </c>
    </row>
    <row r="30" spans="1:4">
      <c r="A30" s="54" t="s">
        <v>68</v>
      </c>
      <c r="B30" s="121">
        <v>41459</v>
      </c>
      <c r="C30" s="54">
        <v>-539420</v>
      </c>
    </row>
    <row r="31" spans="1:4">
      <c r="A31" s="54" t="s">
        <v>332</v>
      </c>
      <c r="B31" s="121">
        <v>41459</v>
      </c>
      <c r="C31" s="54">
        <v>-240200</v>
      </c>
    </row>
    <row r="32" spans="1:4">
      <c r="A32" s="54" t="s">
        <v>120</v>
      </c>
      <c r="B32" s="121">
        <v>41459</v>
      </c>
      <c r="C32" s="54">
        <v>-227540</v>
      </c>
    </row>
    <row r="33" spans="1:3">
      <c r="A33" s="54" t="s">
        <v>521</v>
      </c>
      <c r="B33" s="121">
        <v>41459</v>
      </c>
      <c r="C33" s="54">
        <v>-214860</v>
      </c>
    </row>
    <row r="34" spans="1:3">
      <c r="A34" s="54" t="s">
        <v>79</v>
      </c>
      <c r="B34" s="121">
        <v>41459</v>
      </c>
      <c r="C34" s="54">
        <v>-193110</v>
      </c>
    </row>
    <row r="35" spans="1:3">
      <c r="A35" s="54" t="s">
        <v>366</v>
      </c>
      <c r="B35" s="121">
        <v>41459</v>
      </c>
      <c r="C35" s="54">
        <v>-188190</v>
      </c>
    </row>
    <row r="36" spans="1:3">
      <c r="A36" s="54" t="s">
        <v>487</v>
      </c>
      <c r="B36" s="121">
        <v>41459</v>
      </c>
      <c r="C36" s="54">
        <v>-135000</v>
      </c>
    </row>
    <row r="37" spans="1:3">
      <c r="A37" s="54" t="s">
        <v>60</v>
      </c>
      <c r="B37" s="121">
        <v>41459</v>
      </c>
      <c r="C37" s="54">
        <v>-131760</v>
      </c>
    </row>
    <row r="38" spans="1:3">
      <c r="A38" s="54" t="s">
        <v>540</v>
      </c>
      <c r="B38" s="121">
        <v>41459</v>
      </c>
      <c r="C38" s="54">
        <v>-97750</v>
      </c>
    </row>
    <row r="39" spans="1:3">
      <c r="A39" s="54" t="s">
        <v>122</v>
      </c>
      <c r="B39" s="121">
        <v>41459</v>
      </c>
      <c r="C39" s="54">
        <v>-96130</v>
      </c>
    </row>
    <row r="40" spans="1:3">
      <c r="A40" s="54" t="s">
        <v>783</v>
      </c>
      <c r="B40" s="54" t="s">
        <v>152</v>
      </c>
      <c r="C40" s="54" t="s">
        <v>785</v>
      </c>
    </row>
    <row r="41" spans="1:3">
      <c r="A41" s="54" t="s">
        <v>320</v>
      </c>
      <c r="B41" s="121">
        <v>41459</v>
      </c>
      <c r="C41" s="54">
        <v>662940</v>
      </c>
    </row>
    <row r="42" spans="1:3">
      <c r="A42" s="54" t="s">
        <v>64</v>
      </c>
      <c r="B42" s="121">
        <v>41459</v>
      </c>
      <c r="C42" s="54">
        <v>151400</v>
      </c>
    </row>
    <row r="43" spans="1:3">
      <c r="A43" s="54" t="s">
        <v>127</v>
      </c>
      <c r="B43" s="121">
        <v>41459</v>
      </c>
      <c r="C43" s="54">
        <v>47660</v>
      </c>
    </row>
    <row r="44" spans="1:3">
      <c r="A44" s="54" t="s">
        <v>740</v>
      </c>
      <c r="B44" s="121">
        <v>41459</v>
      </c>
      <c r="C44" s="54">
        <v>26340</v>
      </c>
    </row>
    <row r="45" spans="1:3">
      <c r="A45" s="54" t="s">
        <v>87</v>
      </c>
      <c r="B45" s="121">
        <v>41459</v>
      </c>
      <c r="C45" s="54">
        <v>16870</v>
      </c>
    </row>
    <row r="46" spans="1:3">
      <c r="A46" s="54" t="s">
        <v>1671</v>
      </c>
      <c r="B46" s="121">
        <v>41459</v>
      </c>
      <c r="C46" s="54">
        <v>15640</v>
      </c>
    </row>
    <row r="47" spans="1:3">
      <c r="A47" s="54" t="s">
        <v>293</v>
      </c>
      <c r="B47" s="121">
        <v>41459</v>
      </c>
      <c r="C47" s="54">
        <v>12530</v>
      </c>
    </row>
    <row r="48" spans="1:3">
      <c r="A48" s="54" t="s">
        <v>1732</v>
      </c>
      <c r="B48" s="121">
        <v>41459</v>
      </c>
      <c r="C48" s="54">
        <v>9830</v>
      </c>
    </row>
    <row r="49" spans="1:5">
      <c r="A49" s="54" t="s">
        <v>509</v>
      </c>
      <c r="B49" s="121">
        <v>41459</v>
      </c>
      <c r="C49" s="54">
        <v>7050</v>
      </c>
    </row>
    <row r="50" spans="1:5">
      <c r="A50" s="54" t="s">
        <v>325</v>
      </c>
      <c r="B50" s="121">
        <v>41459</v>
      </c>
      <c r="C50" s="54">
        <v>7000</v>
      </c>
    </row>
    <row r="52" spans="1:5">
      <c r="A52" s="54" t="s">
        <v>786</v>
      </c>
    </row>
    <row r="54" spans="1:5">
      <c r="A54" s="54" t="s">
        <v>160</v>
      </c>
      <c r="B54" s="54" t="s">
        <v>152</v>
      </c>
      <c r="C54" s="54" t="s">
        <v>787</v>
      </c>
      <c r="D54" s="54" t="s">
        <v>788</v>
      </c>
      <c r="E54" s="54" t="s">
        <v>44</v>
      </c>
    </row>
    <row r="55" spans="1:5">
      <c r="A55" s="54" t="s">
        <v>368</v>
      </c>
      <c r="B55" s="121">
        <v>41459</v>
      </c>
      <c r="C55" s="54">
        <v>660</v>
      </c>
      <c r="D55" s="54">
        <v>680</v>
      </c>
      <c r="E55" s="54">
        <v>220618</v>
      </c>
    </row>
    <row r="56" spans="1:5">
      <c r="A56" s="54" t="s">
        <v>68</v>
      </c>
      <c r="B56" s="121">
        <v>41459</v>
      </c>
      <c r="C56" s="54">
        <v>6350</v>
      </c>
      <c r="D56" s="54">
        <v>6300</v>
      </c>
      <c r="E56" s="54">
        <v>202270</v>
      </c>
    </row>
    <row r="57" spans="1:5">
      <c r="A57" s="54" t="s">
        <v>734</v>
      </c>
      <c r="B57" s="121">
        <v>41459</v>
      </c>
      <c r="C57" s="54">
        <v>510</v>
      </c>
      <c r="D57" s="54">
        <v>540</v>
      </c>
      <c r="E57" s="54">
        <v>193057.4</v>
      </c>
    </row>
    <row r="58" spans="1:5">
      <c r="A58" s="54" t="s">
        <v>59</v>
      </c>
      <c r="B58" s="121">
        <v>41459</v>
      </c>
      <c r="C58" s="54">
        <v>2600</v>
      </c>
      <c r="D58" s="54">
        <v>2640</v>
      </c>
      <c r="E58" s="54">
        <v>163564</v>
      </c>
    </row>
    <row r="59" spans="1:5">
      <c r="A59" s="54" t="s">
        <v>332</v>
      </c>
      <c r="B59" s="121">
        <v>41459</v>
      </c>
      <c r="C59" s="54">
        <v>2090</v>
      </c>
      <c r="D59" s="54">
        <v>2080</v>
      </c>
      <c r="E59" s="54">
        <v>159877</v>
      </c>
    </row>
    <row r="60" spans="1:5">
      <c r="A60" s="54" t="s">
        <v>79</v>
      </c>
      <c r="B60" s="121">
        <v>41459</v>
      </c>
      <c r="C60" s="54">
        <v>680</v>
      </c>
      <c r="D60" s="54">
        <v>670</v>
      </c>
      <c r="E60" s="54">
        <v>154959</v>
      </c>
    </row>
    <row r="61" spans="1:5">
      <c r="A61" s="54" t="s">
        <v>320</v>
      </c>
      <c r="B61" s="121">
        <v>41459</v>
      </c>
      <c r="C61" s="54">
        <v>4260</v>
      </c>
      <c r="D61" s="54">
        <v>4340</v>
      </c>
      <c r="E61" s="54">
        <v>150682</v>
      </c>
    </row>
    <row r="62" spans="1:5">
      <c r="A62" s="54" t="s">
        <v>521</v>
      </c>
      <c r="B62" s="121">
        <v>41459</v>
      </c>
      <c r="C62" s="54">
        <v>2440</v>
      </c>
      <c r="D62" s="54">
        <v>2450</v>
      </c>
      <c r="E62" s="54">
        <v>145167</v>
      </c>
    </row>
    <row r="63" spans="1:5">
      <c r="A63" s="54" t="s">
        <v>81</v>
      </c>
      <c r="B63" s="121">
        <v>41459</v>
      </c>
      <c r="C63" s="54">
        <v>1090</v>
      </c>
      <c r="D63" s="54">
        <v>1090</v>
      </c>
      <c r="E63" s="54">
        <v>103619</v>
      </c>
    </row>
    <row r="64" spans="1:5">
      <c r="A64" s="54" t="s">
        <v>296</v>
      </c>
      <c r="B64" s="121">
        <v>41459</v>
      </c>
      <c r="C64" s="54">
        <v>3820</v>
      </c>
      <c r="D64" s="54">
        <v>3890</v>
      </c>
      <c r="E64" s="54">
        <v>94206</v>
      </c>
    </row>
    <row r="66" spans="1:6">
      <c r="A66" s="54" t="s">
        <v>789</v>
      </c>
    </row>
    <row r="68" spans="1:6">
      <c r="A68" s="54" t="s">
        <v>160</v>
      </c>
      <c r="B68" s="54" t="s">
        <v>152</v>
      </c>
      <c r="C68" s="54" t="s">
        <v>787</v>
      </c>
      <c r="D68" s="54" t="s">
        <v>788</v>
      </c>
      <c r="E68" s="54" t="s">
        <v>790</v>
      </c>
      <c r="F68" s="54" t="s">
        <v>791</v>
      </c>
    </row>
    <row r="69" spans="1:6">
      <c r="A69" s="54" t="s">
        <v>643</v>
      </c>
      <c r="B69" s="121">
        <v>41459</v>
      </c>
      <c r="C69" s="54">
        <v>3730</v>
      </c>
      <c r="D69" s="54">
        <v>3990</v>
      </c>
      <c r="E69" s="54">
        <v>260</v>
      </c>
      <c r="F69" s="54">
        <v>6.97</v>
      </c>
    </row>
    <row r="70" spans="1:6">
      <c r="A70" s="54" t="s">
        <v>222</v>
      </c>
      <c r="B70" s="121">
        <v>41459</v>
      </c>
      <c r="C70" s="54">
        <v>1740</v>
      </c>
      <c r="D70" s="54">
        <v>1860</v>
      </c>
      <c r="E70" s="54">
        <v>120</v>
      </c>
      <c r="F70" s="54">
        <v>6.89</v>
      </c>
    </row>
    <row r="71" spans="1:6">
      <c r="A71" s="54" t="s">
        <v>248</v>
      </c>
      <c r="B71" s="121">
        <v>41459</v>
      </c>
      <c r="C71" s="54">
        <v>2410</v>
      </c>
      <c r="D71" s="54">
        <v>2570</v>
      </c>
      <c r="E71" s="54">
        <v>160</v>
      </c>
      <c r="F71" s="54">
        <v>6.63</v>
      </c>
    </row>
    <row r="72" spans="1:6">
      <c r="A72" s="54" t="s">
        <v>86</v>
      </c>
      <c r="B72" s="121">
        <v>41459</v>
      </c>
      <c r="C72" s="54">
        <v>670</v>
      </c>
      <c r="D72" s="54">
        <v>710</v>
      </c>
      <c r="E72" s="54">
        <v>40</v>
      </c>
      <c r="F72" s="54">
        <v>5.97</v>
      </c>
    </row>
    <row r="73" spans="1:6">
      <c r="A73" s="54" t="s">
        <v>531</v>
      </c>
      <c r="B73" s="121">
        <v>41459</v>
      </c>
      <c r="C73" s="54">
        <v>2700</v>
      </c>
      <c r="D73" s="54">
        <v>2860</v>
      </c>
      <c r="E73" s="54">
        <v>160</v>
      </c>
      <c r="F73" s="54">
        <v>5.92</v>
      </c>
    </row>
    <row r="74" spans="1:6">
      <c r="A74" s="54" t="s">
        <v>734</v>
      </c>
      <c r="B74" s="121">
        <v>41459</v>
      </c>
      <c r="C74" s="54">
        <v>510</v>
      </c>
      <c r="D74" s="54">
        <v>540</v>
      </c>
      <c r="E74" s="54">
        <v>30</v>
      </c>
      <c r="F74" s="54">
        <v>5.88</v>
      </c>
    </row>
    <row r="75" spans="1:6">
      <c r="A75" s="54" t="s">
        <v>237</v>
      </c>
      <c r="B75" s="121">
        <v>41459</v>
      </c>
      <c r="C75" s="54">
        <v>1490</v>
      </c>
      <c r="D75" s="54">
        <v>1570</v>
      </c>
      <c r="E75" s="54">
        <v>80</v>
      </c>
      <c r="F75" s="54">
        <v>5.36</v>
      </c>
    </row>
    <row r="76" spans="1:6">
      <c r="A76" s="54" t="s">
        <v>564</v>
      </c>
      <c r="B76" s="121">
        <v>41459</v>
      </c>
      <c r="C76" s="54">
        <v>580</v>
      </c>
      <c r="D76" s="54">
        <v>610</v>
      </c>
      <c r="E76" s="54">
        <v>30</v>
      </c>
      <c r="F76" s="54">
        <v>5.17</v>
      </c>
    </row>
    <row r="77" spans="1:6">
      <c r="A77" s="54" t="s">
        <v>609</v>
      </c>
      <c r="B77" s="121">
        <v>41459</v>
      </c>
      <c r="C77" s="54">
        <v>200</v>
      </c>
      <c r="D77" s="54">
        <v>210</v>
      </c>
      <c r="E77" s="54">
        <v>10</v>
      </c>
      <c r="F77" s="54">
        <v>5</v>
      </c>
    </row>
    <row r="78" spans="1:6">
      <c r="A78" s="54" t="s">
        <v>236</v>
      </c>
      <c r="B78" s="121">
        <v>41459</v>
      </c>
      <c r="C78" s="54">
        <v>2020</v>
      </c>
      <c r="D78" s="54">
        <v>2120</v>
      </c>
      <c r="E78" s="54">
        <v>100</v>
      </c>
      <c r="F78" s="54">
        <v>4.95</v>
      </c>
    </row>
    <row r="80" spans="1:6">
      <c r="A80" s="54" t="s">
        <v>793</v>
      </c>
    </row>
    <row r="82" spans="1:5">
      <c r="A82" s="54" t="s">
        <v>160</v>
      </c>
      <c r="B82" s="54" t="s">
        <v>152</v>
      </c>
      <c r="C82" s="54" t="s">
        <v>787</v>
      </c>
      <c r="D82" s="54" t="s">
        <v>788</v>
      </c>
      <c r="E82" s="54" t="s">
        <v>791</v>
      </c>
    </row>
    <row r="83" spans="1:5">
      <c r="A83" s="54" t="s">
        <v>265</v>
      </c>
      <c r="B83" s="121">
        <v>41459</v>
      </c>
      <c r="C83" s="54">
        <v>290</v>
      </c>
      <c r="D83" s="54">
        <v>270</v>
      </c>
      <c r="E83" s="54">
        <v>-6.9</v>
      </c>
    </row>
    <row r="84" spans="1:5">
      <c r="A84" s="54" t="s">
        <v>562</v>
      </c>
      <c r="B84" s="121">
        <v>41459</v>
      </c>
      <c r="C84" s="54">
        <v>1600</v>
      </c>
      <c r="D84" s="54">
        <v>1490</v>
      </c>
      <c r="E84" s="54">
        <v>-6.88</v>
      </c>
    </row>
    <row r="85" spans="1:5">
      <c r="A85" s="54" t="s">
        <v>434</v>
      </c>
      <c r="B85" s="121">
        <v>41459</v>
      </c>
      <c r="C85" s="54">
        <v>1610</v>
      </c>
      <c r="D85" s="54">
        <v>1500</v>
      </c>
      <c r="E85" s="54">
        <v>-6.84</v>
      </c>
    </row>
    <row r="86" spans="1:5">
      <c r="A86" s="54" t="s">
        <v>479</v>
      </c>
      <c r="B86" s="121">
        <v>41459</v>
      </c>
      <c r="C86" s="54">
        <v>1260</v>
      </c>
      <c r="D86" s="54">
        <v>1180</v>
      </c>
      <c r="E86" s="54">
        <v>-6.35</v>
      </c>
    </row>
    <row r="87" spans="1:5">
      <c r="A87" s="54" t="s">
        <v>312</v>
      </c>
      <c r="B87" s="121">
        <v>41459</v>
      </c>
      <c r="C87" s="54">
        <v>2220</v>
      </c>
      <c r="D87" s="54">
        <v>2080</v>
      </c>
      <c r="E87" s="54">
        <v>-6.31</v>
      </c>
    </row>
    <row r="88" spans="1:5">
      <c r="A88" s="54" t="s">
        <v>551</v>
      </c>
      <c r="B88" s="121">
        <v>41459</v>
      </c>
      <c r="C88" s="54">
        <v>160</v>
      </c>
      <c r="D88" s="54">
        <v>150</v>
      </c>
      <c r="E88" s="54">
        <v>-6.25</v>
      </c>
    </row>
    <row r="89" spans="1:5">
      <c r="A89" s="54" t="s">
        <v>455</v>
      </c>
      <c r="B89" s="121">
        <v>41459</v>
      </c>
      <c r="C89" s="54">
        <v>380</v>
      </c>
      <c r="D89" s="54">
        <v>360</v>
      </c>
      <c r="E89" s="54">
        <v>-5.27</v>
      </c>
    </row>
    <row r="90" spans="1:5">
      <c r="A90" s="54" t="s">
        <v>737</v>
      </c>
      <c r="B90" s="121">
        <v>41459</v>
      </c>
      <c r="C90" s="54">
        <v>380</v>
      </c>
      <c r="D90" s="54">
        <v>360</v>
      </c>
      <c r="E90" s="54">
        <v>-5.27</v>
      </c>
    </row>
    <row r="91" spans="1:5">
      <c r="A91" s="54" t="s">
        <v>453</v>
      </c>
      <c r="B91" s="121">
        <v>41459</v>
      </c>
      <c r="C91" s="54">
        <v>1390</v>
      </c>
      <c r="D91" s="54">
        <v>1320</v>
      </c>
      <c r="E91" s="54">
        <v>-5.04</v>
      </c>
    </row>
    <row r="92" spans="1:5">
      <c r="A92" s="54" t="s">
        <v>701</v>
      </c>
      <c r="B92" s="121">
        <v>41459</v>
      </c>
      <c r="C92" s="54">
        <v>400</v>
      </c>
      <c r="D92" s="54">
        <v>380</v>
      </c>
      <c r="E92" s="54">
        <v>-5</v>
      </c>
    </row>
    <row r="94" spans="1:5">
      <c r="A94" s="54" t="s">
        <v>794</v>
      </c>
    </row>
    <row r="96" spans="1:5">
      <c r="A96" s="54" t="s">
        <v>160</v>
      </c>
      <c r="B96" s="54" t="s">
        <v>152</v>
      </c>
      <c r="C96" s="54" t="s">
        <v>787</v>
      </c>
      <c r="D96" s="54" t="s">
        <v>788</v>
      </c>
      <c r="E96" s="54" t="s">
        <v>162</v>
      </c>
    </row>
    <row r="97" spans="1:5">
      <c r="A97" s="54" t="s">
        <v>63</v>
      </c>
      <c r="B97" s="121">
        <v>41459</v>
      </c>
      <c r="C97" s="54">
        <v>6000</v>
      </c>
      <c r="D97" s="54">
        <v>6000</v>
      </c>
      <c r="E97" s="54">
        <v>113700000000000</v>
      </c>
    </row>
    <row r="98" spans="1:5">
      <c r="A98" s="54" t="s">
        <v>114</v>
      </c>
      <c r="B98" s="121">
        <v>41459</v>
      </c>
      <c r="C98" s="54">
        <v>13400</v>
      </c>
      <c r="D98" s="54">
        <v>13400</v>
      </c>
      <c r="E98" s="54">
        <v>111692440584000</v>
      </c>
    </row>
    <row r="99" spans="1:5">
      <c r="A99" s="54" t="s">
        <v>122</v>
      </c>
      <c r="B99" s="121">
        <v>41459</v>
      </c>
      <c r="C99" s="54">
        <v>9400</v>
      </c>
      <c r="D99" s="54">
        <v>9400</v>
      </c>
      <c r="E99" s="54">
        <v>66283242062000</v>
      </c>
    </row>
    <row r="100" spans="1:5">
      <c r="A100" s="54" t="s">
        <v>118</v>
      </c>
      <c r="B100" s="121">
        <v>41459</v>
      </c>
      <c r="C100" s="54">
        <v>1960</v>
      </c>
      <c r="D100" s="54">
        <v>1950</v>
      </c>
      <c r="E100" s="54">
        <v>63689814786000</v>
      </c>
    </row>
    <row r="101" spans="1:5">
      <c r="A101" s="54" t="s">
        <v>66</v>
      </c>
      <c r="B101" s="121">
        <v>41459</v>
      </c>
      <c r="C101" s="54">
        <v>2740</v>
      </c>
      <c r="D101" s="54">
        <v>2740</v>
      </c>
      <c r="E101" s="54">
        <v>63497227882400</v>
      </c>
    </row>
    <row r="102" spans="1:5">
      <c r="A102" s="54" t="s">
        <v>68</v>
      </c>
      <c r="B102" s="121">
        <v>41459</v>
      </c>
      <c r="C102" s="54">
        <v>6350</v>
      </c>
      <c r="D102" s="54">
        <v>6300</v>
      </c>
      <c r="E102" s="54">
        <v>58503860919000</v>
      </c>
    </row>
    <row r="103" spans="1:5">
      <c r="A103" s="54" t="s">
        <v>117</v>
      </c>
      <c r="B103" s="121">
        <v>41459</v>
      </c>
      <c r="C103" s="54">
        <v>4250</v>
      </c>
      <c r="D103" s="54">
        <v>4250</v>
      </c>
      <c r="E103" s="54">
        <v>28920035945000</v>
      </c>
    </row>
    <row r="104" spans="1:5">
      <c r="A104" s="54" t="s">
        <v>60</v>
      </c>
      <c r="B104" s="121">
        <v>41459</v>
      </c>
      <c r="C104" s="54">
        <v>1750</v>
      </c>
      <c r="D104" s="54">
        <v>1750</v>
      </c>
      <c r="E104" s="54">
        <v>19993952825000</v>
      </c>
    </row>
    <row r="105" spans="1:5">
      <c r="A105" s="54" t="s">
        <v>121</v>
      </c>
      <c r="B105" s="121">
        <v>41459</v>
      </c>
      <c r="C105" s="54">
        <v>1480</v>
      </c>
      <c r="D105" s="54">
        <v>1480</v>
      </c>
      <c r="E105" s="54">
        <v>18285738979200</v>
      </c>
    </row>
    <row r="106" spans="1:5">
      <c r="A106" s="54" t="s">
        <v>293</v>
      </c>
      <c r="B106" s="121">
        <v>41459</v>
      </c>
      <c r="C106" s="54">
        <v>4050</v>
      </c>
      <c r="D106" s="54">
        <v>4040</v>
      </c>
      <c r="E106" s="54">
        <v>15349344104000</v>
      </c>
    </row>
    <row r="108" spans="1:5" s="124" customFormat="1">
      <c r="A108" s="124" t="s">
        <v>795</v>
      </c>
    </row>
    <row r="110" spans="1:5">
      <c r="A110" s="54" t="s">
        <v>782</v>
      </c>
    </row>
    <row r="112" spans="1:5">
      <c r="A112" s="54" t="s">
        <v>783</v>
      </c>
      <c r="B112" s="54" t="s">
        <v>152</v>
      </c>
      <c r="C112" s="54" t="s">
        <v>784</v>
      </c>
    </row>
    <row r="113" spans="1:3">
      <c r="A113" s="54" t="s">
        <v>530</v>
      </c>
      <c r="B113" s="121">
        <v>41459</v>
      </c>
      <c r="C113" s="54">
        <v>-40000</v>
      </c>
    </row>
    <row r="114" spans="1:3">
      <c r="A114" s="54" t="s">
        <v>75</v>
      </c>
      <c r="B114" s="121">
        <v>41459</v>
      </c>
      <c r="C114" s="54">
        <v>-24100</v>
      </c>
    </row>
    <row r="115" spans="1:3">
      <c r="A115" s="54" t="s">
        <v>667</v>
      </c>
      <c r="B115" s="121">
        <v>41459</v>
      </c>
      <c r="C115" s="54">
        <v>-11700</v>
      </c>
    </row>
    <row r="116" spans="1:3">
      <c r="A116" s="54" t="s">
        <v>719</v>
      </c>
      <c r="B116" s="121">
        <v>41459</v>
      </c>
      <c r="C116" s="54">
        <v>-8000</v>
      </c>
    </row>
    <row r="117" spans="1:3">
      <c r="A117" s="54" t="s">
        <v>469</v>
      </c>
      <c r="B117" s="121">
        <v>41459</v>
      </c>
      <c r="C117" s="54">
        <v>-1000</v>
      </c>
    </row>
    <row r="118" spans="1:3">
      <c r="A118" s="54" t="s">
        <v>225</v>
      </c>
      <c r="B118" s="121">
        <v>41459</v>
      </c>
      <c r="C118" s="54">
        <v>-500</v>
      </c>
    </row>
    <row r="119" spans="1:3">
      <c r="A119" s="54" t="s">
        <v>749</v>
      </c>
      <c r="B119" s="121">
        <v>41459</v>
      </c>
      <c r="C119" s="54">
        <v>-133</v>
      </c>
    </row>
    <row r="120" spans="1:3">
      <c r="A120" s="54" t="s">
        <v>164</v>
      </c>
      <c r="B120" s="121">
        <v>41459</v>
      </c>
      <c r="C120" s="54">
        <v>0</v>
      </c>
    </row>
    <row r="121" spans="1:3">
      <c r="A121" s="54" t="s">
        <v>111</v>
      </c>
      <c r="B121" s="121">
        <v>41459</v>
      </c>
      <c r="C121" s="54">
        <v>0</v>
      </c>
    </row>
    <row r="122" spans="1:3">
      <c r="A122" s="54" t="s">
        <v>169</v>
      </c>
      <c r="B122" s="121">
        <v>41459</v>
      </c>
      <c r="C122" s="54">
        <v>0</v>
      </c>
    </row>
    <row r="123" spans="1:3">
      <c r="A123" s="54" t="s">
        <v>783</v>
      </c>
      <c r="B123" s="54" t="s">
        <v>152</v>
      </c>
      <c r="C123" s="54" t="s">
        <v>785</v>
      </c>
    </row>
    <row r="124" spans="1:3">
      <c r="A124" s="54" t="s">
        <v>71</v>
      </c>
      <c r="B124" s="121">
        <v>41459</v>
      </c>
      <c r="C124" s="54">
        <v>107500</v>
      </c>
    </row>
    <row r="125" spans="1:3">
      <c r="A125" s="54" t="s">
        <v>539</v>
      </c>
      <c r="B125" s="121">
        <v>41459</v>
      </c>
      <c r="C125" s="54">
        <v>34700</v>
      </c>
    </row>
    <row r="126" spans="1:3">
      <c r="A126" s="54" t="s">
        <v>77</v>
      </c>
      <c r="B126" s="121">
        <v>41459</v>
      </c>
      <c r="C126" s="54">
        <v>33100</v>
      </c>
    </row>
    <row r="127" spans="1:3">
      <c r="A127" s="54" t="s">
        <v>220</v>
      </c>
      <c r="B127" s="121">
        <v>41459</v>
      </c>
      <c r="C127" s="54">
        <v>30000</v>
      </c>
    </row>
    <row r="128" spans="1:3">
      <c r="A128" s="54" t="s">
        <v>402</v>
      </c>
      <c r="B128" s="121">
        <v>41459</v>
      </c>
      <c r="C128" s="54">
        <v>30000</v>
      </c>
    </row>
    <row r="129" spans="1:5">
      <c r="A129" s="54" t="s">
        <v>584</v>
      </c>
      <c r="B129" s="121">
        <v>41459</v>
      </c>
      <c r="C129" s="54">
        <v>17200</v>
      </c>
    </row>
    <row r="130" spans="1:5">
      <c r="A130" s="54" t="s">
        <v>310</v>
      </c>
      <c r="B130" s="121">
        <v>41459</v>
      </c>
      <c r="C130" s="54">
        <v>10300</v>
      </c>
    </row>
    <row r="131" spans="1:5">
      <c r="A131" s="54" t="s">
        <v>242</v>
      </c>
      <c r="B131" s="121">
        <v>41459</v>
      </c>
      <c r="C131" s="54">
        <v>10000</v>
      </c>
    </row>
    <row r="132" spans="1:5">
      <c r="A132" s="54" t="s">
        <v>597</v>
      </c>
      <c r="B132" s="121">
        <v>41459</v>
      </c>
      <c r="C132" s="54">
        <v>7300</v>
      </c>
    </row>
    <row r="133" spans="1:5">
      <c r="A133" s="54" t="s">
        <v>745</v>
      </c>
      <c r="B133" s="121">
        <v>41459</v>
      </c>
      <c r="C133" s="54">
        <v>6200</v>
      </c>
    </row>
    <row r="135" spans="1:5">
      <c r="A135" s="54" t="s">
        <v>786</v>
      </c>
    </row>
    <row r="137" spans="1:5">
      <c r="A137" s="54" t="s">
        <v>160</v>
      </c>
      <c r="B137" s="54" t="s">
        <v>152</v>
      </c>
      <c r="C137" s="54" t="s">
        <v>787</v>
      </c>
      <c r="D137" s="54" t="s">
        <v>788</v>
      </c>
      <c r="E137" s="54" t="s">
        <v>44</v>
      </c>
    </row>
    <row r="138" spans="1:5">
      <c r="A138" s="54" t="s">
        <v>318</v>
      </c>
      <c r="B138" s="121">
        <v>41459</v>
      </c>
      <c r="C138" s="54">
        <v>6600</v>
      </c>
      <c r="D138" s="54">
        <v>6400</v>
      </c>
      <c r="E138" s="54">
        <v>5963900</v>
      </c>
    </row>
    <row r="139" spans="1:5">
      <c r="A139" s="54" t="s">
        <v>71</v>
      </c>
      <c r="B139" s="121">
        <v>41459</v>
      </c>
      <c r="C139" s="54">
        <v>15900</v>
      </c>
      <c r="D139" s="54">
        <v>15900</v>
      </c>
      <c r="E139" s="54">
        <v>1680838</v>
      </c>
    </row>
    <row r="140" spans="1:5">
      <c r="A140" s="54" t="s">
        <v>73</v>
      </c>
      <c r="B140" s="121">
        <v>41459</v>
      </c>
      <c r="C140" s="54">
        <v>5000</v>
      </c>
      <c r="D140" s="54">
        <v>5000</v>
      </c>
      <c r="E140" s="54">
        <v>1478900</v>
      </c>
    </row>
    <row r="141" spans="1:5">
      <c r="A141" s="54" t="s">
        <v>83</v>
      </c>
      <c r="B141" s="121">
        <v>41459</v>
      </c>
      <c r="C141" s="54">
        <v>6800</v>
      </c>
      <c r="D141" s="54">
        <v>6700</v>
      </c>
      <c r="E141" s="54">
        <v>1470200</v>
      </c>
    </row>
    <row r="142" spans="1:5">
      <c r="A142" s="54" t="s">
        <v>613</v>
      </c>
      <c r="B142" s="121">
        <v>41459</v>
      </c>
      <c r="C142" s="54">
        <v>6400</v>
      </c>
      <c r="D142" s="54">
        <v>6400</v>
      </c>
      <c r="E142" s="54">
        <v>796400</v>
      </c>
    </row>
    <row r="143" spans="1:5">
      <c r="A143" s="54" t="s">
        <v>610</v>
      </c>
      <c r="B143" s="121">
        <v>41459</v>
      </c>
      <c r="C143" s="54">
        <v>6700</v>
      </c>
      <c r="D143" s="54">
        <v>6700</v>
      </c>
      <c r="E143" s="54">
        <v>741574</v>
      </c>
    </row>
    <row r="144" spans="1:5">
      <c r="A144" s="54" t="s">
        <v>530</v>
      </c>
      <c r="B144" s="121">
        <v>41459</v>
      </c>
      <c r="C144" s="54">
        <v>6900</v>
      </c>
      <c r="D144" s="54">
        <v>7300</v>
      </c>
      <c r="E144" s="54">
        <v>736525</v>
      </c>
    </row>
    <row r="145" spans="1:5">
      <c r="A145" s="54" t="s">
        <v>719</v>
      </c>
      <c r="B145" s="121">
        <v>41459</v>
      </c>
      <c r="C145" s="54">
        <v>11600</v>
      </c>
      <c r="D145" s="54">
        <v>11600</v>
      </c>
      <c r="E145" s="54">
        <v>637694</v>
      </c>
    </row>
    <row r="146" spans="1:5">
      <c r="A146" s="54" t="s">
        <v>111</v>
      </c>
      <c r="B146" s="121">
        <v>41459</v>
      </c>
      <c r="C146" s="54">
        <v>16100</v>
      </c>
      <c r="D146" s="54">
        <v>16100</v>
      </c>
      <c r="E146" s="54">
        <v>592790</v>
      </c>
    </row>
    <row r="147" spans="1:5">
      <c r="A147" s="54" t="s">
        <v>70</v>
      </c>
      <c r="B147" s="121">
        <v>41459</v>
      </c>
      <c r="C147" s="54">
        <v>9200</v>
      </c>
      <c r="D147" s="54">
        <v>9300</v>
      </c>
      <c r="E147" s="54">
        <v>585800</v>
      </c>
    </row>
    <row r="149" spans="1:5">
      <c r="A149" s="54" t="s">
        <v>789</v>
      </c>
    </row>
    <row r="151" spans="1:5">
      <c r="A151" s="54" t="s">
        <v>160</v>
      </c>
      <c r="B151" s="54" t="s">
        <v>152</v>
      </c>
      <c r="C151" s="54" t="s">
        <v>787</v>
      </c>
      <c r="D151" s="54" t="s">
        <v>788</v>
      </c>
      <c r="E151" s="54" t="s">
        <v>791</v>
      </c>
    </row>
    <row r="152" spans="1:5">
      <c r="A152" s="54" t="s">
        <v>344</v>
      </c>
      <c r="B152" s="121">
        <v>41459</v>
      </c>
      <c r="C152" s="54">
        <v>7000</v>
      </c>
      <c r="D152" s="54">
        <v>7700</v>
      </c>
      <c r="E152" s="54">
        <v>10</v>
      </c>
    </row>
    <row r="153" spans="1:5">
      <c r="A153" s="54" t="s">
        <v>223</v>
      </c>
      <c r="B153" s="121">
        <v>41459</v>
      </c>
      <c r="C153" s="54">
        <v>9100</v>
      </c>
      <c r="D153" s="54">
        <v>10000</v>
      </c>
      <c r="E153" s="54">
        <v>9.8901098901098905</v>
      </c>
    </row>
    <row r="154" spans="1:5">
      <c r="A154" s="54" t="s">
        <v>507</v>
      </c>
      <c r="B154" s="121">
        <v>41459</v>
      </c>
      <c r="C154" s="54">
        <v>3100</v>
      </c>
      <c r="D154" s="54">
        <v>3400</v>
      </c>
      <c r="E154" s="54">
        <v>9.67741935483871</v>
      </c>
    </row>
    <row r="155" spans="1:5">
      <c r="A155" s="54" t="s">
        <v>639</v>
      </c>
      <c r="B155" s="121">
        <v>41459</v>
      </c>
      <c r="C155" s="54">
        <v>3100</v>
      </c>
      <c r="D155" s="54">
        <v>3400</v>
      </c>
      <c r="E155" s="54">
        <v>9.67741935483871</v>
      </c>
    </row>
    <row r="156" spans="1:5">
      <c r="A156" s="54" t="s">
        <v>770</v>
      </c>
      <c r="B156" s="121">
        <v>41459</v>
      </c>
      <c r="C156" s="54">
        <v>9300</v>
      </c>
      <c r="D156" s="54">
        <v>10200</v>
      </c>
      <c r="E156" s="54">
        <v>9.67741935483871</v>
      </c>
    </row>
    <row r="157" spans="1:5">
      <c r="A157" s="54" t="s">
        <v>528</v>
      </c>
      <c r="B157" s="121">
        <v>41459</v>
      </c>
      <c r="C157" s="54">
        <v>12500</v>
      </c>
      <c r="D157" s="54">
        <v>13700</v>
      </c>
      <c r="E157" s="54">
        <v>9.6</v>
      </c>
    </row>
    <row r="158" spans="1:5">
      <c r="A158" s="54" t="s">
        <v>585</v>
      </c>
      <c r="B158" s="121">
        <v>41459</v>
      </c>
      <c r="C158" s="54">
        <v>9700</v>
      </c>
      <c r="D158" s="54">
        <v>10600</v>
      </c>
      <c r="E158" s="54">
        <v>9.2783505154639094</v>
      </c>
    </row>
    <row r="159" spans="1:5">
      <c r="A159" s="54" t="s">
        <v>612</v>
      </c>
      <c r="B159" s="121">
        <v>41459</v>
      </c>
      <c r="C159" s="54">
        <v>1100</v>
      </c>
      <c r="D159" s="54">
        <v>1200</v>
      </c>
      <c r="E159" s="54">
        <v>9.0909090909090899</v>
      </c>
    </row>
    <row r="160" spans="1:5">
      <c r="A160" s="54" t="s">
        <v>624</v>
      </c>
      <c r="B160" s="121">
        <v>41459</v>
      </c>
      <c r="C160" s="54">
        <v>8800</v>
      </c>
      <c r="D160" s="54">
        <v>9600</v>
      </c>
      <c r="E160" s="54">
        <v>9.0909090909090899</v>
      </c>
    </row>
    <row r="161" spans="1:5">
      <c r="A161" s="54" t="s">
        <v>415</v>
      </c>
      <c r="B161" s="121">
        <v>41459</v>
      </c>
      <c r="C161" s="54">
        <v>16600</v>
      </c>
      <c r="D161" s="54">
        <v>18000</v>
      </c>
      <c r="E161" s="54">
        <v>8.4337349397590309</v>
      </c>
    </row>
    <row r="163" spans="1:5">
      <c r="A163" s="54" t="s">
        <v>793</v>
      </c>
    </row>
    <row r="165" spans="1:5">
      <c r="A165" s="54" t="s">
        <v>160</v>
      </c>
      <c r="B165" s="54" t="s">
        <v>152</v>
      </c>
      <c r="C165" s="54" t="s">
        <v>787</v>
      </c>
      <c r="D165" s="54" t="s">
        <v>788</v>
      </c>
      <c r="E165" s="54" t="s">
        <v>791</v>
      </c>
    </row>
    <row r="166" spans="1:5">
      <c r="A166" s="54" t="s">
        <v>529</v>
      </c>
      <c r="B166" s="121">
        <v>41459</v>
      </c>
      <c r="C166" s="54">
        <v>900</v>
      </c>
      <c r="D166" s="54">
        <v>800</v>
      </c>
      <c r="E166" s="54">
        <v>-11.1111111111111</v>
      </c>
    </row>
    <row r="167" spans="1:5">
      <c r="A167" s="54" t="s">
        <v>650</v>
      </c>
      <c r="B167" s="121">
        <v>41459</v>
      </c>
      <c r="C167" s="54">
        <v>14000</v>
      </c>
      <c r="D167" s="54">
        <v>12600</v>
      </c>
      <c r="E167" s="54">
        <v>-10</v>
      </c>
    </row>
    <row r="168" spans="1:5">
      <c r="A168" s="54" t="s">
        <v>419</v>
      </c>
      <c r="B168" s="121">
        <v>41459</v>
      </c>
      <c r="C168" s="54">
        <v>9400</v>
      </c>
      <c r="D168" s="54">
        <v>8500</v>
      </c>
      <c r="E168" s="54">
        <v>-9.5744680851063801</v>
      </c>
    </row>
    <row r="169" spans="1:5">
      <c r="A169" s="54" t="s">
        <v>554</v>
      </c>
      <c r="B169" s="121">
        <v>41459</v>
      </c>
      <c r="C169" s="54">
        <v>2100</v>
      </c>
      <c r="D169" s="54">
        <v>1900</v>
      </c>
      <c r="E169" s="54">
        <v>-9.5238095238095202</v>
      </c>
    </row>
    <row r="170" spans="1:5">
      <c r="A170" s="54" t="s">
        <v>1616</v>
      </c>
      <c r="B170" s="121">
        <v>41459</v>
      </c>
      <c r="C170" s="54">
        <v>2100</v>
      </c>
      <c r="D170" s="54">
        <v>1900</v>
      </c>
      <c r="E170" s="54">
        <v>-9.5238095238095202</v>
      </c>
    </row>
    <row r="171" spans="1:5">
      <c r="A171" s="54" t="s">
        <v>443</v>
      </c>
      <c r="B171" s="121">
        <v>41459</v>
      </c>
      <c r="C171" s="54">
        <v>3200</v>
      </c>
      <c r="D171" s="54">
        <v>2900</v>
      </c>
      <c r="E171" s="54">
        <v>-9.375</v>
      </c>
    </row>
    <row r="172" spans="1:5">
      <c r="A172" s="54" t="s">
        <v>536</v>
      </c>
      <c r="B172" s="121">
        <v>41459</v>
      </c>
      <c r="C172" s="54">
        <v>4300</v>
      </c>
      <c r="D172" s="54">
        <v>3900</v>
      </c>
      <c r="E172" s="54">
        <v>-9.3023255813953405</v>
      </c>
    </row>
    <row r="173" spans="1:5">
      <c r="A173" s="54" t="s">
        <v>497</v>
      </c>
      <c r="B173" s="121">
        <v>41459</v>
      </c>
      <c r="C173" s="54">
        <v>5600</v>
      </c>
      <c r="D173" s="54">
        <v>5100</v>
      </c>
      <c r="E173" s="54">
        <v>-8.9285714285714199</v>
      </c>
    </row>
    <row r="174" spans="1:5">
      <c r="A174" s="54" t="s">
        <v>485</v>
      </c>
      <c r="B174" s="121">
        <v>41459</v>
      </c>
      <c r="C174" s="54">
        <v>8000</v>
      </c>
      <c r="D174" s="54">
        <v>7300</v>
      </c>
      <c r="E174" s="54">
        <v>-8.75</v>
      </c>
    </row>
    <row r="175" spans="1:5">
      <c r="A175" s="54" t="s">
        <v>731</v>
      </c>
      <c r="B175" s="121">
        <v>41459</v>
      </c>
      <c r="C175" s="54">
        <v>4700</v>
      </c>
      <c r="D175" s="54">
        <v>4300</v>
      </c>
      <c r="E175" s="54">
        <v>-8.5106382978723403</v>
      </c>
    </row>
    <row r="177" spans="1:5">
      <c r="A177" s="54" t="s">
        <v>794</v>
      </c>
    </row>
    <row r="179" spans="1:5">
      <c r="A179" s="54" t="s">
        <v>160</v>
      </c>
      <c r="B179" s="54" t="s">
        <v>152</v>
      </c>
      <c r="C179" s="54" t="s">
        <v>787</v>
      </c>
      <c r="D179" s="54" t="s">
        <v>788</v>
      </c>
      <c r="E179" s="54" t="s">
        <v>162</v>
      </c>
    </row>
    <row r="180" spans="1:5">
      <c r="A180" s="54" t="s">
        <v>111</v>
      </c>
      <c r="B180" s="121">
        <v>41459</v>
      </c>
      <c r="C180" s="54">
        <v>16100</v>
      </c>
      <c r="D180" s="54">
        <v>16100</v>
      </c>
      <c r="E180" s="54">
        <v>15096913746600</v>
      </c>
    </row>
    <row r="181" spans="1:5">
      <c r="A181" s="54" t="s">
        <v>628</v>
      </c>
      <c r="B181" s="121">
        <v>41459</v>
      </c>
      <c r="C181" s="54">
        <v>78200</v>
      </c>
      <c r="D181" s="54">
        <v>78200</v>
      </c>
      <c r="E181" s="54">
        <v>8602000000000</v>
      </c>
    </row>
    <row r="182" spans="1:5">
      <c r="A182" s="54" t="s">
        <v>71</v>
      </c>
      <c r="B182" s="121">
        <v>41459</v>
      </c>
      <c r="C182" s="54">
        <v>15900</v>
      </c>
      <c r="D182" s="54">
        <v>15900</v>
      </c>
      <c r="E182" s="54">
        <v>7102536693900</v>
      </c>
    </row>
    <row r="183" spans="1:5">
      <c r="A183" s="54" t="s">
        <v>610</v>
      </c>
      <c r="B183" s="121">
        <v>41459</v>
      </c>
      <c r="C183" s="54">
        <v>6700</v>
      </c>
      <c r="D183" s="54">
        <v>6700</v>
      </c>
      <c r="E183" s="54">
        <v>5936758518700</v>
      </c>
    </row>
    <row r="184" spans="1:5">
      <c r="A184" s="54" t="s">
        <v>719</v>
      </c>
      <c r="B184" s="121">
        <v>41459</v>
      </c>
      <c r="C184" s="54">
        <v>11600</v>
      </c>
      <c r="D184" s="54">
        <v>11600</v>
      </c>
      <c r="E184" s="54">
        <v>5123843806800</v>
      </c>
    </row>
    <row r="185" spans="1:5">
      <c r="A185" s="54" t="s">
        <v>543</v>
      </c>
      <c r="B185" s="121">
        <v>41459</v>
      </c>
      <c r="C185" s="54">
        <v>15700</v>
      </c>
      <c r="D185" s="54">
        <v>15800</v>
      </c>
      <c r="E185" s="54">
        <v>3574825318600</v>
      </c>
    </row>
    <row r="186" spans="1:5">
      <c r="A186" s="54" t="s">
        <v>426</v>
      </c>
      <c r="B186" s="121">
        <v>41459</v>
      </c>
      <c r="C186" s="54">
        <v>36500</v>
      </c>
      <c r="D186" s="54">
        <v>36600</v>
      </c>
      <c r="E186" s="54">
        <v>2848651200000</v>
      </c>
    </row>
    <row r="187" spans="1:5">
      <c r="A187" s="54" t="s">
        <v>755</v>
      </c>
      <c r="B187" s="121">
        <v>41459</v>
      </c>
      <c r="C187" s="54">
        <v>25000</v>
      </c>
      <c r="D187" s="54">
        <v>25200</v>
      </c>
      <c r="E187" s="54">
        <v>2540856981600</v>
      </c>
    </row>
    <row r="188" spans="1:5">
      <c r="A188" s="54" t="s">
        <v>74</v>
      </c>
      <c r="B188" s="121">
        <v>41459</v>
      </c>
      <c r="C188" s="54">
        <v>24500</v>
      </c>
      <c r="D188" s="54">
        <v>24500</v>
      </c>
      <c r="E188" s="54">
        <v>2450000000000</v>
      </c>
    </row>
    <row r="189" spans="1:5">
      <c r="A189" s="54" t="s">
        <v>489</v>
      </c>
      <c r="B189" s="121">
        <v>41459</v>
      </c>
      <c r="C189" s="54">
        <v>7300</v>
      </c>
      <c r="D189" s="54">
        <v>7300</v>
      </c>
      <c r="E189" s="54">
        <v>2172987729600</v>
      </c>
    </row>
    <row r="191" spans="1:5" s="124" customFormat="1">
      <c r="A191" s="124" t="s">
        <v>796</v>
      </c>
    </row>
    <row r="193" spans="1:3">
      <c r="A193" s="54" t="s">
        <v>782</v>
      </c>
    </row>
    <row r="195" spans="1:3">
      <c r="A195" s="54" t="s">
        <v>783</v>
      </c>
      <c r="B195" s="54" t="s">
        <v>784</v>
      </c>
      <c r="C195" s="54" t="s">
        <v>152</v>
      </c>
    </row>
    <row r="196" spans="1:3">
      <c r="A196" s="54" t="s">
        <v>247</v>
      </c>
      <c r="B196" s="54">
        <v>-2490555</v>
      </c>
      <c r="C196" s="121">
        <v>41459</v>
      </c>
    </row>
    <row r="197" spans="1:3">
      <c r="A197" s="54" t="s">
        <v>332</v>
      </c>
      <c r="B197" s="54">
        <v>-1650460</v>
      </c>
      <c r="C197" s="121">
        <v>41459</v>
      </c>
    </row>
    <row r="198" spans="1:3">
      <c r="A198" s="54" t="s">
        <v>81</v>
      </c>
      <c r="B198" s="54">
        <v>-771230</v>
      </c>
      <c r="C198" s="121">
        <v>41459</v>
      </c>
    </row>
    <row r="199" spans="1:3">
      <c r="A199" s="54" t="s">
        <v>293</v>
      </c>
      <c r="B199" s="54">
        <v>-656730</v>
      </c>
      <c r="C199" s="121">
        <v>41459</v>
      </c>
    </row>
    <row r="200" spans="1:3">
      <c r="A200" s="54" t="s">
        <v>68</v>
      </c>
      <c r="B200" s="54">
        <v>-596770</v>
      </c>
      <c r="C200" s="121">
        <v>41459</v>
      </c>
    </row>
    <row r="201" spans="1:3">
      <c r="A201" s="54" t="s">
        <v>79</v>
      </c>
      <c r="B201" s="54">
        <v>-464430</v>
      </c>
      <c r="C201" s="121">
        <v>41459</v>
      </c>
    </row>
    <row r="202" spans="1:3">
      <c r="A202" s="54" t="s">
        <v>504</v>
      </c>
      <c r="B202" s="54">
        <v>-323280</v>
      </c>
      <c r="C202" s="121">
        <v>41459</v>
      </c>
    </row>
    <row r="203" spans="1:3">
      <c r="A203" s="54" t="s">
        <v>120</v>
      </c>
      <c r="B203" s="54">
        <v>-315180</v>
      </c>
      <c r="C203" s="121">
        <v>41459</v>
      </c>
    </row>
    <row r="204" spans="1:3">
      <c r="A204" s="54" t="s">
        <v>126</v>
      </c>
      <c r="B204" s="54">
        <v>-310560</v>
      </c>
      <c r="C204" s="121">
        <v>41459</v>
      </c>
    </row>
    <row r="205" spans="1:3">
      <c r="A205" s="54" t="s">
        <v>60</v>
      </c>
      <c r="B205" s="54">
        <v>-303210</v>
      </c>
      <c r="C205" s="121">
        <v>41459</v>
      </c>
    </row>
    <row r="206" spans="1:3">
      <c r="A206" s="54" t="s">
        <v>783</v>
      </c>
      <c r="B206" s="54" t="s">
        <v>785</v>
      </c>
      <c r="C206" s="54" t="s">
        <v>152</v>
      </c>
    </row>
    <row r="207" spans="1:3">
      <c r="A207" s="54" t="s">
        <v>345</v>
      </c>
      <c r="B207" s="54">
        <v>702760</v>
      </c>
      <c r="C207" s="121">
        <v>41459</v>
      </c>
    </row>
    <row r="208" spans="1:3">
      <c r="A208" s="54" t="s">
        <v>320</v>
      </c>
      <c r="B208" s="54">
        <v>692890</v>
      </c>
      <c r="C208" s="121">
        <v>41459</v>
      </c>
    </row>
    <row r="209" spans="1:5">
      <c r="A209" s="54" t="s">
        <v>63</v>
      </c>
      <c r="B209" s="54">
        <v>457090</v>
      </c>
      <c r="C209" s="121">
        <v>41459</v>
      </c>
    </row>
    <row r="210" spans="1:5">
      <c r="A210" s="54" t="s">
        <v>521</v>
      </c>
      <c r="B210" s="54">
        <v>398220</v>
      </c>
      <c r="C210" s="121">
        <v>41459</v>
      </c>
    </row>
    <row r="211" spans="1:5">
      <c r="A211" s="54" t="s">
        <v>296</v>
      </c>
      <c r="B211" s="54">
        <v>308860</v>
      </c>
      <c r="C211" s="121">
        <v>41459</v>
      </c>
    </row>
    <row r="212" spans="1:5">
      <c r="A212" s="54" t="s">
        <v>658</v>
      </c>
      <c r="B212" s="54">
        <v>192180</v>
      </c>
      <c r="C212" s="121">
        <v>41459</v>
      </c>
    </row>
    <row r="213" spans="1:5">
      <c r="A213" s="54" t="s">
        <v>673</v>
      </c>
      <c r="B213" s="54">
        <v>165310</v>
      </c>
      <c r="C213" s="121">
        <v>41459</v>
      </c>
    </row>
    <row r="214" spans="1:5">
      <c r="A214" s="54" t="s">
        <v>127</v>
      </c>
      <c r="B214" s="54">
        <v>137290</v>
      </c>
      <c r="C214" s="121">
        <v>41459</v>
      </c>
    </row>
    <row r="215" spans="1:5">
      <c r="A215" s="54" t="s">
        <v>64</v>
      </c>
      <c r="B215" s="54">
        <v>131460</v>
      </c>
      <c r="C215" s="121">
        <v>41459</v>
      </c>
    </row>
    <row r="216" spans="1:5">
      <c r="A216" s="54" t="s">
        <v>540</v>
      </c>
      <c r="B216" s="54">
        <v>122060</v>
      </c>
      <c r="C216" s="121">
        <v>41459</v>
      </c>
    </row>
    <row r="218" spans="1:5">
      <c r="A218" s="54" t="s">
        <v>786</v>
      </c>
    </row>
    <row r="220" spans="1:5">
      <c r="A220" s="54" t="s">
        <v>160</v>
      </c>
      <c r="B220" s="54" t="s">
        <v>787</v>
      </c>
      <c r="C220" s="54" t="s">
        <v>788</v>
      </c>
      <c r="D220" s="54" t="s">
        <v>44</v>
      </c>
      <c r="E220" s="54" t="s">
        <v>152</v>
      </c>
    </row>
    <row r="221" spans="1:5">
      <c r="A221" s="54" t="s">
        <v>121</v>
      </c>
      <c r="B221" s="54">
        <v>1510</v>
      </c>
      <c r="C221" s="54">
        <v>1480</v>
      </c>
      <c r="D221" s="54">
        <v>1924464.3</v>
      </c>
      <c r="E221" s="121">
        <v>41459</v>
      </c>
    </row>
    <row r="222" spans="1:5">
      <c r="A222" s="54" t="s">
        <v>79</v>
      </c>
      <c r="B222" s="54">
        <v>700</v>
      </c>
      <c r="C222" s="54">
        <v>670</v>
      </c>
      <c r="D222" s="54">
        <v>1547720</v>
      </c>
      <c r="E222" s="121">
        <v>41459</v>
      </c>
    </row>
    <row r="223" spans="1:5">
      <c r="A223" s="54" t="s">
        <v>332</v>
      </c>
      <c r="B223" s="54">
        <v>2090</v>
      </c>
      <c r="C223" s="54">
        <v>2080</v>
      </c>
      <c r="D223" s="54">
        <v>946210</v>
      </c>
      <c r="E223" s="121">
        <v>41459</v>
      </c>
    </row>
    <row r="224" spans="1:5">
      <c r="A224" s="54" t="s">
        <v>59</v>
      </c>
      <c r="B224" s="54">
        <v>2430</v>
      </c>
      <c r="C224" s="54">
        <v>2640</v>
      </c>
      <c r="D224" s="54">
        <v>923709</v>
      </c>
      <c r="E224" s="121">
        <v>41459</v>
      </c>
    </row>
    <row r="225" spans="1:6">
      <c r="A225" s="54" t="s">
        <v>521</v>
      </c>
      <c r="B225" s="54">
        <v>2290</v>
      </c>
      <c r="C225" s="54">
        <v>2450</v>
      </c>
      <c r="D225" s="54">
        <v>783321</v>
      </c>
      <c r="E225" s="121">
        <v>41459</v>
      </c>
    </row>
    <row r="226" spans="1:6">
      <c r="A226" s="54" t="s">
        <v>68</v>
      </c>
      <c r="B226" s="54">
        <v>6300</v>
      </c>
      <c r="C226" s="54">
        <v>6300</v>
      </c>
      <c r="D226" s="54">
        <v>768638</v>
      </c>
      <c r="E226" s="121">
        <v>41459</v>
      </c>
    </row>
    <row r="227" spans="1:6">
      <c r="A227" s="54" t="s">
        <v>81</v>
      </c>
      <c r="B227" s="54">
        <v>1060</v>
      </c>
      <c r="C227" s="54">
        <v>1090</v>
      </c>
      <c r="D227" s="54">
        <v>747473</v>
      </c>
      <c r="E227" s="121">
        <v>41459</v>
      </c>
    </row>
    <row r="228" spans="1:6">
      <c r="A228" s="54" t="s">
        <v>368</v>
      </c>
      <c r="B228" s="54">
        <v>680</v>
      </c>
      <c r="C228" s="54">
        <v>680</v>
      </c>
      <c r="D228" s="54">
        <v>691390</v>
      </c>
      <c r="E228" s="121">
        <v>41459</v>
      </c>
    </row>
    <row r="229" spans="1:6">
      <c r="A229" s="54" t="s">
        <v>734</v>
      </c>
      <c r="B229" s="54">
        <v>450</v>
      </c>
      <c r="C229" s="54">
        <v>540</v>
      </c>
      <c r="D229" s="54">
        <v>480173.4</v>
      </c>
      <c r="E229" s="121">
        <v>41459</v>
      </c>
    </row>
    <row r="230" spans="1:6">
      <c r="A230" s="54" t="s">
        <v>118</v>
      </c>
      <c r="B230" s="54">
        <v>2010</v>
      </c>
      <c r="C230" s="54">
        <v>1950</v>
      </c>
      <c r="D230" s="54">
        <v>450689</v>
      </c>
      <c r="E230" s="121">
        <v>41459</v>
      </c>
    </row>
    <row r="232" spans="1:6">
      <c r="A232" s="54" t="s">
        <v>789</v>
      </c>
    </row>
    <row r="234" spans="1:6">
      <c r="A234" s="54" t="s">
        <v>160</v>
      </c>
      <c r="B234" s="54" t="s">
        <v>787</v>
      </c>
      <c r="C234" s="54" t="s">
        <v>788</v>
      </c>
      <c r="D234" s="54" t="s">
        <v>790</v>
      </c>
      <c r="E234" s="54" t="s">
        <v>791</v>
      </c>
      <c r="F234" s="54" t="s">
        <v>152</v>
      </c>
    </row>
    <row r="235" spans="1:6">
      <c r="A235" s="54" t="s">
        <v>734</v>
      </c>
      <c r="B235" s="54">
        <v>450</v>
      </c>
      <c r="C235" s="54">
        <v>540</v>
      </c>
      <c r="D235" s="54">
        <v>90</v>
      </c>
      <c r="E235" s="54">
        <v>20</v>
      </c>
      <c r="F235" s="121">
        <v>41459</v>
      </c>
    </row>
    <row r="236" spans="1:6">
      <c r="A236" s="54" t="s">
        <v>1630</v>
      </c>
      <c r="B236" s="54">
        <v>560</v>
      </c>
      <c r="C236" s="54">
        <v>670</v>
      </c>
      <c r="D236" s="54">
        <v>110</v>
      </c>
      <c r="E236" s="54">
        <v>19.64</v>
      </c>
      <c r="F236" s="121">
        <v>41459</v>
      </c>
    </row>
    <row r="237" spans="1:6">
      <c r="A237" s="54" t="s">
        <v>319</v>
      </c>
      <c r="B237" s="54">
        <v>1120</v>
      </c>
      <c r="C237" s="54">
        <v>1340</v>
      </c>
      <c r="D237" s="54">
        <v>220</v>
      </c>
      <c r="E237" s="54">
        <v>19.64</v>
      </c>
      <c r="F237" s="121">
        <v>41459</v>
      </c>
    </row>
    <row r="238" spans="1:6">
      <c r="A238" s="54" t="s">
        <v>214</v>
      </c>
      <c r="B238" s="54">
        <v>540</v>
      </c>
      <c r="C238" s="54">
        <v>630</v>
      </c>
      <c r="D238" s="54">
        <v>90</v>
      </c>
      <c r="E238" s="54">
        <v>16.66</v>
      </c>
      <c r="F238" s="121">
        <v>41459</v>
      </c>
    </row>
    <row r="239" spans="1:6">
      <c r="A239" s="54" t="s">
        <v>187</v>
      </c>
      <c r="B239" s="54">
        <v>490</v>
      </c>
      <c r="C239" s="54">
        <v>570</v>
      </c>
      <c r="D239" s="54">
        <v>80</v>
      </c>
      <c r="E239" s="54">
        <v>16.32</v>
      </c>
      <c r="F239" s="121">
        <v>41459</v>
      </c>
    </row>
    <row r="240" spans="1:6">
      <c r="A240" s="54" t="s">
        <v>406</v>
      </c>
      <c r="B240" s="54">
        <v>230</v>
      </c>
      <c r="C240" s="54">
        <v>260</v>
      </c>
      <c r="D240" s="54">
        <v>30</v>
      </c>
      <c r="E240" s="54">
        <v>13.04</v>
      </c>
      <c r="F240" s="121">
        <v>41459</v>
      </c>
    </row>
    <row r="241" spans="1:6">
      <c r="A241" s="54" t="s">
        <v>222</v>
      </c>
      <c r="B241" s="54">
        <v>1650</v>
      </c>
      <c r="C241" s="54">
        <v>1860</v>
      </c>
      <c r="D241" s="54">
        <v>210</v>
      </c>
      <c r="E241" s="54">
        <v>12.72</v>
      </c>
      <c r="F241" s="121">
        <v>41459</v>
      </c>
    </row>
    <row r="242" spans="1:6">
      <c r="A242" s="54" t="s">
        <v>643</v>
      </c>
      <c r="B242" s="54">
        <v>3600</v>
      </c>
      <c r="C242" s="54">
        <v>3990</v>
      </c>
      <c r="D242" s="54">
        <v>390</v>
      </c>
      <c r="E242" s="54">
        <v>10.83</v>
      </c>
      <c r="F242" s="121">
        <v>41459</v>
      </c>
    </row>
    <row r="243" spans="1:6">
      <c r="A243" s="54" t="s">
        <v>1733</v>
      </c>
      <c r="B243" s="54">
        <v>1050</v>
      </c>
      <c r="C243" s="54">
        <v>1150</v>
      </c>
      <c r="D243" s="54">
        <v>100</v>
      </c>
      <c r="E243" s="54">
        <v>9.52</v>
      </c>
      <c r="F243" s="121">
        <v>41459</v>
      </c>
    </row>
    <row r="244" spans="1:6">
      <c r="A244" s="54" t="s">
        <v>425</v>
      </c>
      <c r="B244" s="54">
        <v>530</v>
      </c>
      <c r="C244" s="54">
        <v>580</v>
      </c>
      <c r="D244" s="54">
        <v>50</v>
      </c>
      <c r="E244" s="54">
        <v>9.43</v>
      </c>
      <c r="F244" s="121">
        <v>41459</v>
      </c>
    </row>
    <row r="246" spans="1:6">
      <c r="A246" s="54" t="s">
        <v>793</v>
      </c>
    </row>
    <row r="248" spans="1:6">
      <c r="A248" s="54" t="s">
        <v>160</v>
      </c>
      <c r="B248" s="54" t="s">
        <v>787</v>
      </c>
      <c r="C248" s="54" t="s">
        <v>788</v>
      </c>
      <c r="D248" s="54" t="s">
        <v>790</v>
      </c>
      <c r="E248" s="54" t="s">
        <v>791</v>
      </c>
      <c r="F248" s="54" t="s">
        <v>152</v>
      </c>
    </row>
    <row r="249" spans="1:6">
      <c r="A249" s="54" t="s">
        <v>1671</v>
      </c>
      <c r="B249" s="54">
        <v>3000</v>
      </c>
      <c r="C249" s="54">
        <v>2290</v>
      </c>
      <c r="D249" s="54">
        <v>-710</v>
      </c>
      <c r="E249" s="54">
        <v>-23.67</v>
      </c>
      <c r="F249" s="121">
        <v>41459</v>
      </c>
    </row>
    <row r="250" spans="1:6">
      <c r="A250" s="54" t="s">
        <v>316</v>
      </c>
      <c r="B250" s="54">
        <v>820</v>
      </c>
      <c r="C250" s="54">
        <v>640</v>
      </c>
      <c r="D250" s="54">
        <v>-180</v>
      </c>
      <c r="E250" s="54">
        <v>-21.96</v>
      </c>
      <c r="F250" s="121">
        <v>41459</v>
      </c>
    </row>
    <row r="251" spans="1:6">
      <c r="A251" s="54" t="s">
        <v>491</v>
      </c>
      <c r="B251" s="54">
        <v>290</v>
      </c>
      <c r="C251" s="54">
        <v>240</v>
      </c>
      <c r="D251" s="54">
        <v>-50</v>
      </c>
      <c r="E251" s="54">
        <v>-17.25</v>
      </c>
      <c r="F251" s="121">
        <v>41459</v>
      </c>
    </row>
    <row r="252" spans="1:6">
      <c r="A252" s="54" t="s">
        <v>479</v>
      </c>
      <c r="B252" s="54">
        <v>1390</v>
      </c>
      <c r="C252" s="54">
        <v>1180</v>
      </c>
      <c r="D252" s="54">
        <v>-210</v>
      </c>
      <c r="E252" s="54">
        <v>-15.11</v>
      </c>
      <c r="F252" s="121">
        <v>41459</v>
      </c>
    </row>
    <row r="253" spans="1:6">
      <c r="A253" s="54" t="s">
        <v>245</v>
      </c>
      <c r="B253" s="54">
        <v>750</v>
      </c>
      <c r="C253" s="54">
        <v>650</v>
      </c>
      <c r="D253" s="54">
        <v>-100</v>
      </c>
      <c r="E253" s="54">
        <v>-13.34</v>
      </c>
      <c r="F253" s="121">
        <v>41459</v>
      </c>
    </row>
    <row r="254" spans="1:6">
      <c r="A254" s="54" t="s">
        <v>477</v>
      </c>
      <c r="B254" s="54">
        <v>1120</v>
      </c>
      <c r="C254" s="54">
        <v>980</v>
      </c>
      <c r="D254" s="54">
        <v>-140</v>
      </c>
      <c r="E254" s="54">
        <v>-12.5</v>
      </c>
      <c r="F254" s="121">
        <v>41459</v>
      </c>
    </row>
    <row r="255" spans="1:6">
      <c r="A255" s="54" t="s">
        <v>677</v>
      </c>
      <c r="B255" s="54">
        <v>570</v>
      </c>
      <c r="C255" s="54">
        <v>510</v>
      </c>
      <c r="D255" s="54">
        <v>-60</v>
      </c>
      <c r="E255" s="54">
        <v>-10.53</v>
      </c>
      <c r="F255" s="121">
        <v>41459</v>
      </c>
    </row>
    <row r="256" spans="1:6">
      <c r="A256" s="54" t="s">
        <v>312</v>
      </c>
      <c r="B256" s="54">
        <v>2320.08</v>
      </c>
      <c r="C256" s="54">
        <v>2080</v>
      </c>
      <c r="D256" s="54">
        <v>-240.08</v>
      </c>
      <c r="E256" s="54">
        <v>-10.35</v>
      </c>
      <c r="F256" s="121">
        <v>41459</v>
      </c>
    </row>
    <row r="257" spans="1:6">
      <c r="A257" s="54" t="s">
        <v>237</v>
      </c>
      <c r="B257" s="54">
        <v>1750</v>
      </c>
      <c r="C257" s="54">
        <v>1570</v>
      </c>
      <c r="D257" s="54">
        <v>-180</v>
      </c>
      <c r="E257" s="54">
        <v>-10.29</v>
      </c>
      <c r="F257" s="121">
        <v>41459</v>
      </c>
    </row>
    <row r="258" spans="1:6">
      <c r="A258" s="54" t="s">
        <v>575</v>
      </c>
      <c r="B258" s="54">
        <v>1280</v>
      </c>
      <c r="C258" s="54">
        <v>1150</v>
      </c>
      <c r="D258" s="54">
        <v>-130</v>
      </c>
      <c r="E258" s="54">
        <v>-10.16</v>
      </c>
      <c r="F258" s="121">
        <v>41459</v>
      </c>
    </row>
    <row r="260" spans="1:6">
      <c r="A260" s="54" t="s">
        <v>794</v>
      </c>
    </row>
    <row r="262" spans="1:6">
      <c r="A262" s="54" t="s">
        <v>160</v>
      </c>
      <c r="B262" s="54" t="s">
        <v>152</v>
      </c>
      <c r="C262" s="54" t="s">
        <v>787</v>
      </c>
      <c r="D262" s="54" t="s">
        <v>788</v>
      </c>
      <c r="E262" s="54" t="s">
        <v>162</v>
      </c>
    </row>
    <row r="263" spans="1:6">
      <c r="A263" s="54" t="s">
        <v>63</v>
      </c>
      <c r="B263" s="121">
        <v>41459</v>
      </c>
      <c r="C263" s="54">
        <v>6000</v>
      </c>
      <c r="D263" s="54">
        <v>6000</v>
      </c>
      <c r="E263" s="54">
        <v>113700000000000</v>
      </c>
    </row>
    <row r="264" spans="1:6">
      <c r="A264" s="54" t="s">
        <v>114</v>
      </c>
      <c r="B264" s="121">
        <v>41459</v>
      </c>
      <c r="C264" s="54">
        <v>13400</v>
      </c>
      <c r="D264" s="54">
        <v>13400</v>
      </c>
      <c r="E264" s="54">
        <v>111692440584000</v>
      </c>
    </row>
    <row r="265" spans="1:6">
      <c r="A265" s="54" t="s">
        <v>122</v>
      </c>
      <c r="B265" s="121">
        <v>41459</v>
      </c>
      <c r="C265" s="54">
        <v>9400</v>
      </c>
      <c r="D265" s="54">
        <v>9400</v>
      </c>
      <c r="E265" s="54">
        <v>66283242062000</v>
      </c>
    </row>
    <row r="266" spans="1:6">
      <c r="A266" s="54" t="s">
        <v>118</v>
      </c>
      <c r="B266" s="121">
        <v>41459</v>
      </c>
      <c r="C266" s="54">
        <v>1960</v>
      </c>
      <c r="D266" s="54">
        <v>1950</v>
      </c>
      <c r="E266" s="54">
        <v>63689814786000</v>
      </c>
    </row>
    <row r="267" spans="1:6">
      <c r="A267" s="54" t="s">
        <v>66</v>
      </c>
      <c r="B267" s="121">
        <v>41459</v>
      </c>
      <c r="C267" s="54">
        <v>2740</v>
      </c>
      <c r="D267" s="54">
        <v>2740</v>
      </c>
      <c r="E267" s="54">
        <v>63497227882400</v>
      </c>
    </row>
    <row r="268" spans="1:6">
      <c r="A268" s="54" t="s">
        <v>68</v>
      </c>
      <c r="B268" s="121">
        <v>41459</v>
      </c>
      <c r="C268" s="54">
        <v>6350</v>
      </c>
      <c r="D268" s="54">
        <v>6300</v>
      </c>
      <c r="E268" s="54">
        <v>58503860919000</v>
      </c>
    </row>
    <row r="269" spans="1:6">
      <c r="A269" s="54" t="s">
        <v>117</v>
      </c>
      <c r="B269" s="121">
        <v>41459</v>
      </c>
      <c r="C269" s="54">
        <v>4250</v>
      </c>
      <c r="D269" s="54">
        <v>4250</v>
      </c>
      <c r="E269" s="54">
        <v>28920035945000</v>
      </c>
    </row>
    <row r="270" spans="1:6">
      <c r="A270" s="54" t="s">
        <v>60</v>
      </c>
      <c r="B270" s="121">
        <v>41459</v>
      </c>
      <c r="C270" s="54">
        <v>1750</v>
      </c>
      <c r="D270" s="54">
        <v>1750</v>
      </c>
      <c r="E270" s="54">
        <v>19993952825000</v>
      </c>
    </row>
    <row r="271" spans="1:6">
      <c r="A271" s="54" t="s">
        <v>121</v>
      </c>
      <c r="B271" s="121">
        <v>41459</v>
      </c>
      <c r="C271" s="54">
        <v>1480</v>
      </c>
      <c r="D271" s="54">
        <v>1480</v>
      </c>
      <c r="E271" s="54">
        <v>18285738979200</v>
      </c>
    </row>
    <row r="272" spans="1:6">
      <c r="A272" s="54" t="s">
        <v>293</v>
      </c>
      <c r="B272" s="121">
        <v>41459</v>
      </c>
      <c r="C272" s="54">
        <v>4050</v>
      </c>
      <c r="D272" s="54">
        <v>4040</v>
      </c>
      <c r="E272" s="54">
        <v>15349344104000</v>
      </c>
    </row>
    <row r="274" spans="1:3" s="124" customFormat="1">
      <c r="A274" s="124" t="s">
        <v>797</v>
      </c>
    </row>
    <row r="276" spans="1:3">
      <c r="A276" s="54" t="s">
        <v>782</v>
      </c>
    </row>
    <row r="278" spans="1:3">
      <c r="A278" s="54" t="s">
        <v>783</v>
      </c>
      <c r="B278" s="54" t="s">
        <v>784</v>
      </c>
      <c r="C278" s="54" t="s">
        <v>152</v>
      </c>
    </row>
    <row r="279" spans="1:3">
      <c r="A279" s="54" t="s">
        <v>731</v>
      </c>
      <c r="B279" s="54">
        <v>-200000</v>
      </c>
      <c r="C279" s="121">
        <v>41459</v>
      </c>
    </row>
    <row r="280" spans="1:3">
      <c r="A280" s="54" t="s">
        <v>719</v>
      </c>
      <c r="B280" s="54">
        <v>-94500</v>
      </c>
      <c r="C280" s="121">
        <v>41459</v>
      </c>
    </row>
    <row r="281" spans="1:3">
      <c r="A281" s="54" t="s">
        <v>73</v>
      </c>
      <c r="B281" s="54">
        <v>-78200</v>
      </c>
      <c r="C281" s="121">
        <v>41459</v>
      </c>
    </row>
    <row r="282" spans="1:3">
      <c r="A282" s="54" t="s">
        <v>69</v>
      </c>
      <c r="B282" s="54">
        <v>-57000</v>
      </c>
      <c r="C282" s="121">
        <v>41459</v>
      </c>
    </row>
    <row r="283" spans="1:3">
      <c r="A283" s="54" t="s">
        <v>311</v>
      </c>
      <c r="B283" s="54">
        <v>-43300</v>
      </c>
      <c r="C283" s="121">
        <v>41459</v>
      </c>
    </row>
    <row r="284" spans="1:3">
      <c r="A284" s="54" t="s">
        <v>586</v>
      </c>
      <c r="B284" s="54">
        <v>-41900</v>
      </c>
      <c r="C284" s="121">
        <v>41459</v>
      </c>
    </row>
    <row r="285" spans="1:3">
      <c r="A285" s="54" t="s">
        <v>530</v>
      </c>
      <c r="B285" s="54">
        <v>-40000</v>
      </c>
      <c r="C285" s="121">
        <v>41459</v>
      </c>
    </row>
    <row r="286" spans="1:3">
      <c r="A286" s="54" t="s">
        <v>75</v>
      </c>
      <c r="B286" s="54">
        <v>-24100</v>
      </c>
      <c r="C286" s="121">
        <v>41459</v>
      </c>
    </row>
    <row r="287" spans="1:3">
      <c r="A287" s="54" t="s">
        <v>362</v>
      </c>
      <c r="B287" s="54">
        <v>-24000</v>
      </c>
      <c r="C287" s="121">
        <v>41459</v>
      </c>
    </row>
    <row r="288" spans="1:3">
      <c r="A288" s="54" t="s">
        <v>749</v>
      </c>
      <c r="B288" s="54">
        <v>-21833</v>
      </c>
      <c r="C288" s="121">
        <v>41459</v>
      </c>
    </row>
    <row r="289" spans="1:5">
      <c r="A289" s="54" t="s">
        <v>783</v>
      </c>
      <c r="B289" s="54" t="s">
        <v>785</v>
      </c>
      <c r="C289" s="54" t="s">
        <v>152</v>
      </c>
    </row>
    <row r="290" spans="1:5">
      <c r="A290" s="54" t="s">
        <v>539</v>
      </c>
      <c r="B290" s="54">
        <v>344400</v>
      </c>
      <c r="C290" s="121">
        <v>41459</v>
      </c>
    </row>
    <row r="291" spans="1:5">
      <c r="A291" s="54" t="s">
        <v>639</v>
      </c>
      <c r="B291" s="54">
        <v>336300</v>
      </c>
      <c r="C291" s="121">
        <v>41459</v>
      </c>
    </row>
    <row r="292" spans="1:5">
      <c r="A292" s="54" t="s">
        <v>71</v>
      </c>
      <c r="B292" s="54">
        <v>311000</v>
      </c>
      <c r="C292" s="121">
        <v>41459</v>
      </c>
    </row>
    <row r="293" spans="1:5">
      <c r="A293" s="54" t="s">
        <v>1678</v>
      </c>
      <c r="B293" s="54">
        <v>260700</v>
      </c>
      <c r="C293" s="121">
        <v>41459</v>
      </c>
    </row>
    <row r="294" spans="1:5">
      <c r="A294" s="54" t="s">
        <v>77</v>
      </c>
      <c r="B294" s="54">
        <v>166000</v>
      </c>
      <c r="C294" s="121">
        <v>41459</v>
      </c>
    </row>
    <row r="295" spans="1:5">
      <c r="A295" s="54" t="s">
        <v>182</v>
      </c>
      <c r="B295" s="54">
        <v>83400</v>
      </c>
      <c r="C295" s="121">
        <v>41459</v>
      </c>
    </row>
    <row r="296" spans="1:5">
      <c r="A296" s="54" t="s">
        <v>275</v>
      </c>
      <c r="B296" s="54">
        <v>70000</v>
      </c>
      <c r="C296" s="121">
        <v>41459</v>
      </c>
    </row>
    <row r="297" spans="1:5">
      <c r="A297" s="54" t="s">
        <v>621</v>
      </c>
      <c r="B297" s="54">
        <v>51100</v>
      </c>
      <c r="C297" s="121">
        <v>41459</v>
      </c>
    </row>
    <row r="298" spans="1:5">
      <c r="A298" s="54" t="s">
        <v>584</v>
      </c>
      <c r="B298" s="54">
        <v>42300</v>
      </c>
      <c r="C298" s="121">
        <v>41459</v>
      </c>
    </row>
    <row r="299" spans="1:5">
      <c r="A299" s="54" t="s">
        <v>630</v>
      </c>
      <c r="B299" s="54">
        <v>40000</v>
      </c>
      <c r="C299" s="121">
        <v>41459</v>
      </c>
    </row>
    <row r="301" spans="1:5">
      <c r="A301" s="54" t="s">
        <v>786</v>
      </c>
    </row>
    <row r="303" spans="1:5">
      <c r="A303" s="54" t="s">
        <v>160</v>
      </c>
      <c r="B303" s="54" t="s">
        <v>787</v>
      </c>
      <c r="C303" s="54" t="s">
        <v>788</v>
      </c>
      <c r="D303" s="54" t="s">
        <v>44</v>
      </c>
      <c r="E303" s="54" t="s">
        <v>152</v>
      </c>
    </row>
    <row r="304" spans="1:5">
      <c r="A304" s="54" t="s">
        <v>318</v>
      </c>
      <c r="B304" s="54">
        <v>6400</v>
      </c>
      <c r="C304" s="54">
        <v>6400</v>
      </c>
      <c r="D304" s="54">
        <v>38015400</v>
      </c>
      <c r="E304" s="121">
        <v>41459</v>
      </c>
    </row>
    <row r="305" spans="1:6">
      <c r="A305" s="54" t="s">
        <v>610</v>
      </c>
      <c r="B305" s="54">
        <v>6900</v>
      </c>
      <c r="C305" s="54">
        <v>6700</v>
      </c>
      <c r="D305" s="54">
        <v>9952726</v>
      </c>
      <c r="E305" s="121">
        <v>41459</v>
      </c>
    </row>
    <row r="306" spans="1:6">
      <c r="A306" s="54" t="s">
        <v>73</v>
      </c>
      <c r="B306" s="54">
        <v>5100</v>
      </c>
      <c r="C306" s="54">
        <v>5000</v>
      </c>
      <c r="D306" s="54">
        <v>8192537</v>
      </c>
      <c r="E306" s="121">
        <v>41459</v>
      </c>
    </row>
    <row r="307" spans="1:6">
      <c r="A307" s="54" t="s">
        <v>83</v>
      </c>
      <c r="B307" s="54">
        <v>7000</v>
      </c>
      <c r="C307" s="54">
        <v>6700</v>
      </c>
      <c r="D307" s="54">
        <v>8049710</v>
      </c>
      <c r="E307" s="121">
        <v>41459</v>
      </c>
    </row>
    <row r="308" spans="1:6">
      <c r="A308" s="54" t="s">
        <v>72</v>
      </c>
      <c r="B308" s="54">
        <v>8600</v>
      </c>
      <c r="C308" s="54">
        <v>8500</v>
      </c>
      <c r="D308" s="54">
        <v>4591750</v>
      </c>
      <c r="E308" s="121">
        <v>41459</v>
      </c>
    </row>
    <row r="309" spans="1:6">
      <c r="A309" s="54" t="s">
        <v>71</v>
      </c>
      <c r="B309" s="54">
        <v>15800</v>
      </c>
      <c r="C309" s="54">
        <v>15900</v>
      </c>
      <c r="D309" s="54">
        <v>4392390</v>
      </c>
      <c r="E309" s="121">
        <v>41459</v>
      </c>
    </row>
    <row r="310" spans="1:6">
      <c r="A310" s="54" t="s">
        <v>613</v>
      </c>
      <c r="B310" s="54">
        <v>6400</v>
      </c>
      <c r="C310" s="54">
        <v>6400</v>
      </c>
      <c r="D310" s="54">
        <v>3745700</v>
      </c>
      <c r="E310" s="121">
        <v>41459</v>
      </c>
    </row>
    <row r="311" spans="1:6">
      <c r="A311" s="54" t="s">
        <v>719</v>
      </c>
      <c r="B311" s="54">
        <v>11400</v>
      </c>
      <c r="C311" s="54">
        <v>11600</v>
      </c>
      <c r="D311" s="54">
        <v>3393501</v>
      </c>
      <c r="E311" s="121">
        <v>41459</v>
      </c>
    </row>
    <row r="312" spans="1:6">
      <c r="A312" s="54" t="s">
        <v>70</v>
      </c>
      <c r="B312" s="54">
        <v>9100</v>
      </c>
      <c r="C312" s="54">
        <v>9300</v>
      </c>
      <c r="D312" s="54">
        <v>2613900</v>
      </c>
      <c r="E312" s="121">
        <v>41459</v>
      </c>
    </row>
    <row r="313" spans="1:6">
      <c r="A313" s="54" t="s">
        <v>111</v>
      </c>
      <c r="B313" s="54">
        <v>16000</v>
      </c>
      <c r="C313" s="54">
        <v>16100</v>
      </c>
      <c r="D313" s="54">
        <v>2325981</v>
      </c>
      <c r="E313" s="121">
        <v>41459</v>
      </c>
    </row>
    <row r="315" spans="1:6">
      <c r="A315" s="54" t="s">
        <v>789</v>
      </c>
    </row>
    <row r="317" spans="1:6">
      <c r="A317" s="54" t="s">
        <v>160</v>
      </c>
      <c r="B317" s="54" t="s">
        <v>787</v>
      </c>
      <c r="C317" s="54" t="s">
        <v>788</v>
      </c>
      <c r="D317" s="54" t="s">
        <v>790</v>
      </c>
      <c r="E317" s="54" t="s">
        <v>791</v>
      </c>
      <c r="F317" s="54" t="s">
        <v>152</v>
      </c>
    </row>
    <row r="318" spans="1:6">
      <c r="A318" s="54" t="s">
        <v>527</v>
      </c>
      <c r="B318" s="54">
        <v>8900</v>
      </c>
      <c r="C318" s="54">
        <v>12200</v>
      </c>
      <c r="D318" s="54">
        <v>3300</v>
      </c>
      <c r="E318" s="54">
        <v>37.078651685393297</v>
      </c>
      <c r="F318" s="121">
        <v>41459</v>
      </c>
    </row>
    <row r="319" spans="1:6">
      <c r="A319" s="54" t="s">
        <v>206</v>
      </c>
      <c r="B319" s="54">
        <v>5700</v>
      </c>
      <c r="C319" s="54">
        <v>7400</v>
      </c>
      <c r="D319" s="54">
        <v>1700</v>
      </c>
      <c r="E319" s="54">
        <v>29.824561403508799</v>
      </c>
      <c r="F319" s="121">
        <v>41459</v>
      </c>
    </row>
    <row r="320" spans="1:6">
      <c r="A320" s="54" t="s">
        <v>589</v>
      </c>
      <c r="B320" s="54">
        <v>1400</v>
      </c>
      <c r="C320" s="54">
        <v>1800</v>
      </c>
      <c r="D320" s="54">
        <v>400</v>
      </c>
      <c r="E320" s="54">
        <v>28.571428571428601</v>
      </c>
      <c r="F320" s="121">
        <v>41459</v>
      </c>
    </row>
    <row r="321" spans="1:6">
      <c r="A321" s="54" t="s">
        <v>516</v>
      </c>
      <c r="B321" s="54">
        <v>7900</v>
      </c>
      <c r="C321" s="54">
        <v>9600</v>
      </c>
      <c r="D321" s="54">
        <v>1700</v>
      </c>
      <c r="E321" s="54">
        <v>21.518987341772199</v>
      </c>
      <c r="F321" s="121">
        <v>41459</v>
      </c>
    </row>
    <row r="322" spans="1:6">
      <c r="A322" s="54" t="s">
        <v>684</v>
      </c>
      <c r="B322" s="54">
        <v>12900</v>
      </c>
      <c r="C322" s="54">
        <v>15500</v>
      </c>
      <c r="D322" s="54">
        <v>2600</v>
      </c>
      <c r="E322" s="54">
        <v>20.155038759689901</v>
      </c>
      <c r="F322" s="121">
        <v>41459</v>
      </c>
    </row>
    <row r="323" spans="1:6">
      <c r="A323" s="54" t="s">
        <v>566</v>
      </c>
      <c r="B323" s="54">
        <v>22400</v>
      </c>
      <c r="C323" s="54">
        <v>26800</v>
      </c>
      <c r="D323" s="54">
        <v>4400</v>
      </c>
      <c r="E323" s="54">
        <v>19.6428571428571</v>
      </c>
      <c r="F323" s="121">
        <v>41459</v>
      </c>
    </row>
    <row r="324" spans="1:6">
      <c r="A324" s="54" t="s">
        <v>629</v>
      </c>
      <c r="B324" s="54">
        <v>2100</v>
      </c>
      <c r="C324" s="54">
        <v>2500</v>
      </c>
      <c r="D324" s="54">
        <v>400</v>
      </c>
      <c r="E324" s="54">
        <v>19.047619047619001</v>
      </c>
      <c r="F324" s="121">
        <v>41459</v>
      </c>
    </row>
    <row r="325" spans="1:6">
      <c r="A325" s="54" t="s">
        <v>322</v>
      </c>
      <c r="B325" s="54">
        <v>4200</v>
      </c>
      <c r="C325" s="54">
        <v>5000</v>
      </c>
      <c r="D325" s="54">
        <v>800</v>
      </c>
      <c r="E325" s="54">
        <v>19.047619047619001</v>
      </c>
      <c r="F325" s="121">
        <v>41459</v>
      </c>
    </row>
    <row r="326" spans="1:6">
      <c r="A326" s="54" t="s">
        <v>261</v>
      </c>
      <c r="B326" s="54">
        <v>6000</v>
      </c>
      <c r="C326" s="54">
        <v>7000</v>
      </c>
      <c r="D326" s="54">
        <v>1000</v>
      </c>
      <c r="E326" s="54">
        <v>16.6666666666667</v>
      </c>
      <c r="F326" s="121">
        <v>41459</v>
      </c>
    </row>
    <row r="327" spans="1:6">
      <c r="A327" s="54" t="s">
        <v>291</v>
      </c>
      <c r="B327" s="54">
        <v>8000</v>
      </c>
      <c r="C327" s="54">
        <v>9300</v>
      </c>
      <c r="D327" s="54">
        <v>1300</v>
      </c>
      <c r="E327" s="54">
        <v>16.25</v>
      </c>
      <c r="F327" s="121">
        <v>41459</v>
      </c>
    </row>
    <row r="329" spans="1:6">
      <c r="A329" s="54" t="s">
        <v>793</v>
      </c>
    </row>
    <row r="331" spans="1:6">
      <c r="A331" s="54" t="s">
        <v>160</v>
      </c>
      <c r="B331" s="54" t="s">
        <v>787</v>
      </c>
      <c r="C331" s="54" t="s">
        <v>788</v>
      </c>
      <c r="D331" s="54" t="s">
        <v>790</v>
      </c>
      <c r="E331" s="54" t="s">
        <v>791</v>
      </c>
      <c r="F331" s="54" t="s">
        <v>152</v>
      </c>
    </row>
    <row r="332" spans="1:6">
      <c r="A332" s="54" t="s">
        <v>1616</v>
      </c>
      <c r="B332" s="54">
        <v>2700</v>
      </c>
      <c r="C332" s="54">
        <v>1900</v>
      </c>
      <c r="D332" s="54">
        <v>-800</v>
      </c>
      <c r="E332" s="54">
        <v>-29.629629629629601</v>
      </c>
      <c r="F332" s="121">
        <v>41459</v>
      </c>
    </row>
    <row r="333" spans="1:6">
      <c r="A333" s="54" t="s">
        <v>650</v>
      </c>
      <c r="B333" s="54">
        <v>16200</v>
      </c>
      <c r="C333" s="54">
        <v>12600</v>
      </c>
      <c r="D333" s="54">
        <v>-3600</v>
      </c>
      <c r="E333" s="54">
        <v>-22.2222222222222</v>
      </c>
      <c r="F333" s="121">
        <v>41459</v>
      </c>
    </row>
    <row r="334" spans="1:6">
      <c r="A334" s="54" t="s">
        <v>523</v>
      </c>
      <c r="B334" s="54">
        <v>2900</v>
      </c>
      <c r="C334" s="54">
        <v>2300</v>
      </c>
      <c r="D334" s="54">
        <v>-600</v>
      </c>
      <c r="E334" s="54">
        <v>-20.689655172413801</v>
      </c>
      <c r="F334" s="121">
        <v>41459</v>
      </c>
    </row>
    <row r="335" spans="1:6">
      <c r="A335" s="54" t="s">
        <v>373</v>
      </c>
      <c r="B335" s="54">
        <v>19300</v>
      </c>
      <c r="C335" s="54">
        <v>15700</v>
      </c>
      <c r="D335" s="54">
        <v>-3600</v>
      </c>
      <c r="E335" s="54">
        <v>-18.652849740932599</v>
      </c>
      <c r="F335" s="121">
        <v>41459</v>
      </c>
    </row>
    <row r="336" spans="1:6">
      <c r="A336" s="54" t="s">
        <v>419</v>
      </c>
      <c r="B336" s="54">
        <v>10400</v>
      </c>
      <c r="C336" s="54">
        <v>8500</v>
      </c>
      <c r="D336" s="54">
        <v>-1900</v>
      </c>
      <c r="E336" s="54">
        <v>-18.269230769230798</v>
      </c>
      <c r="F336" s="121">
        <v>41459</v>
      </c>
    </row>
    <row r="337" spans="1:6">
      <c r="A337" s="54" t="s">
        <v>224</v>
      </c>
      <c r="B337" s="54">
        <v>26300</v>
      </c>
      <c r="C337" s="54">
        <v>21500</v>
      </c>
      <c r="D337" s="54">
        <v>-4800</v>
      </c>
      <c r="E337" s="54">
        <v>-18.250950570342201</v>
      </c>
      <c r="F337" s="121">
        <v>41459</v>
      </c>
    </row>
    <row r="338" spans="1:6">
      <c r="A338" s="54" t="s">
        <v>554</v>
      </c>
      <c r="B338" s="54">
        <v>2300</v>
      </c>
      <c r="C338" s="54">
        <v>1900</v>
      </c>
      <c r="D338" s="54">
        <v>-400</v>
      </c>
      <c r="E338" s="54">
        <v>-17.3913043478261</v>
      </c>
      <c r="F338" s="121">
        <v>41459</v>
      </c>
    </row>
    <row r="339" spans="1:6">
      <c r="A339" s="54" t="s">
        <v>75</v>
      </c>
      <c r="B339" s="54">
        <v>5900</v>
      </c>
      <c r="C339" s="54">
        <v>4900</v>
      </c>
      <c r="D339" s="54">
        <v>-1000</v>
      </c>
      <c r="E339" s="54">
        <v>-16.9491525423729</v>
      </c>
      <c r="F339" s="121">
        <v>41459</v>
      </c>
    </row>
    <row r="340" spans="1:6">
      <c r="A340" s="54" t="s">
        <v>286</v>
      </c>
      <c r="B340" s="54">
        <v>8000</v>
      </c>
      <c r="C340" s="54">
        <v>6800</v>
      </c>
      <c r="D340" s="54">
        <v>-1200</v>
      </c>
      <c r="E340" s="54">
        <v>-15</v>
      </c>
      <c r="F340" s="121">
        <v>41459</v>
      </c>
    </row>
    <row r="341" spans="1:6">
      <c r="A341" s="54" t="s">
        <v>89</v>
      </c>
      <c r="B341" s="54">
        <v>13000</v>
      </c>
      <c r="C341" s="54">
        <v>11300</v>
      </c>
      <c r="D341" s="54">
        <v>-1700</v>
      </c>
      <c r="E341" s="54">
        <v>-13.0769230769231</v>
      </c>
      <c r="F341" s="121">
        <v>41459</v>
      </c>
    </row>
    <row r="343" spans="1:6">
      <c r="A343" s="54" t="s">
        <v>794</v>
      </c>
    </row>
    <row r="345" spans="1:6">
      <c r="A345" s="54" t="s">
        <v>160</v>
      </c>
      <c r="B345" s="54" t="s">
        <v>152</v>
      </c>
      <c r="C345" s="54" t="s">
        <v>787</v>
      </c>
      <c r="D345" s="54" t="s">
        <v>788</v>
      </c>
      <c r="E345" s="54" t="s">
        <v>162</v>
      </c>
    </row>
    <row r="346" spans="1:6">
      <c r="A346" s="54" t="s">
        <v>111</v>
      </c>
      <c r="B346" s="121">
        <v>41459</v>
      </c>
      <c r="C346" s="54">
        <v>16100</v>
      </c>
      <c r="D346" s="54">
        <v>16100</v>
      </c>
      <c r="E346" s="54">
        <v>15096913746600</v>
      </c>
    </row>
    <row r="347" spans="1:6">
      <c r="A347" s="54" t="s">
        <v>628</v>
      </c>
      <c r="B347" s="121">
        <v>41459</v>
      </c>
      <c r="C347" s="54">
        <v>78200</v>
      </c>
      <c r="D347" s="54">
        <v>78200</v>
      </c>
      <c r="E347" s="54">
        <v>8602000000000</v>
      </c>
    </row>
    <row r="348" spans="1:6">
      <c r="A348" s="54" t="s">
        <v>71</v>
      </c>
      <c r="B348" s="121">
        <v>41459</v>
      </c>
      <c r="C348" s="54">
        <v>15900</v>
      </c>
      <c r="D348" s="54">
        <v>15900</v>
      </c>
      <c r="E348" s="54">
        <v>7102536693900</v>
      </c>
    </row>
    <row r="349" spans="1:6">
      <c r="A349" s="54" t="s">
        <v>610</v>
      </c>
      <c r="B349" s="121">
        <v>41459</v>
      </c>
      <c r="C349" s="54">
        <v>6700</v>
      </c>
      <c r="D349" s="54">
        <v>6700</v>
      </c>
      <c r="E349" s="54">
        <v>5936758518700</v>
      </c>
    </row>
    <row r="350" spans="1:6">
      <c r="A350" s="54" t="s">
        <v>719</v>
      </c>
      <c r="B350" s="121">
        <v>41459</v>
      </c>
      <c r="C350" s="54">
        <v>11600</v>
      </c>
      <c r="D350" s="54">
        <v>11600</v>
      </c>
      <c r="E350" s="54">
        <v>5123843806800</v>
      </c>
    </row>
    <row r="351" spans="1:6">
      <c r="A351" s="54" t="s">
        <v>543</v>
      </c>
      <c r="B351" s="121">
        <v>41459</v>
      </c>
      <c r="C351" s="54">
        <v>15700</v>
      </c>
      <c r="D351" s="54">
        <v>15800</v>
      </c>
      <c r="E351" s="54">
        <v>3574825318600</v>
      </c>
    </row>
    <row r="352" spans="1:6">
      <c r="A352" s="54" t="s">
        <v>426</v>
      </c>
      <c r="B352" s="121">
        <v>41459</v>
      </c>
      <c r="C352" s="54">
        <v>36500</v>
      </c>
      <c r="D352" s="54">
        <v>36600</v>
      </c>
      <c r="E352" s="54">
        <v>2848651200000</v>
      </c>
    </row>
    <row r="353" spans="1:5">
      <c r="A353" s="54" t="s">
        <v>755</v>
      </c>
      <c r="B353" s="121">
        <v>41459</v>
      </c>
      <c r="C353" s="54">
        <v>25000</v>
      </c>
      <c r="D353" s="54">
        <v>25200</v>
      </c>
      <c r="E353" s="54">
        <v>2540856981600</v>
      </c>
    </row>
    <row r="354" spans="1:5">
      <c r="A354" s="54" t="s">
        <v>74</v>
      </c>
      <c r="B354" s="121">
        <v>41459</v>
      </c>
      <c r="C354" s="54">
        <v>24500</v>
      </c>
      <c r="D354" s="54">
        <v>24500</v>
      </c>
      <c r="E354" s="54">
        <v>2450000000000</v>
      </c>
    </row>
    <row r="355" spans="1:5">
      <c r="A355" s="54" t="s">
        <v>489</v>
      </c>
      <c r="B355" s="121">
        <v>41459</v>
      </c>
      <c r="C355" s="54">
        <v>7300</v>
      </c>
      <c r="D355" s="54">
        <v>7300</v>
      </c>
      <c r="E355" s="54">
        <v>2172987729600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sheetPr>
    <tabColor theme="3"/>
  </sheetPr>
  <dimension ref="A1:N716"/>
  <sheetViews>
    <sheetView topLeftCell="A115" workbookViewId="0"/>
  </sheetViews>
  <sheetFormatPr defaultRowHeight="15"/>
  <cols>
    <col min="1" max="1" width="10" style="54" bestFit="1" customWidth="1"/>
    <col min="2" max="2" width="19.28515625" style="54" bestFit="1" customWidth="1"/>
    <col min="3" max="3" width="12.7109375" style="54" customWidth="1"/>
    <col min="4" max="4" width="12" style="54" bestFit="1" customWidth="1"/>
    <col min="5" max="8" width="12.7109375" style="54" bestFit="1" customWidth="1"/>
    <col min="9" max="9" width="12.7109375" style="128" bestFit="1" customWidth="1"/>
    <col min="10" max="10" width="12.7109375" style="128" customWidth="1"/>
    <col min="11" max="11" width="10" style="128" customWidth="1"/>
    <col min="12" max="12" width="15.85546875" style="128" customWidth="1"/>
    <col min="13" max="13" width="81" style="128" customWidth="1"/>
    <col min="14" max="16384" width="9.140625" style="54"/>
  </cols>
  <sheetData>
    <row r="1" spans="1:13">
      <c r="A1" s="54" t="s">
        <v>816</v>
      </c>
      <c r="B1" s="54" t="s">
        <v>160</v>
      </c>
      <c r="C1" s="54" t="s">
        <v>161</v>
      </c>
      <c r="D1" s="54" t="s">
        <v>162</v>
      </c>
      <c r="E1" s="54" t="s">
        <v>49</v>
      </c>
      <c r="F1" s="54" t="s">
        <v>163</v>
      </c>
      <c r="G1" s="54" t="s">
        <v>50</v>
      </c>
      <c r="H1" s="54" t="s">
        <v>51</v>
      </c>
      <c r="I1" s="128" t="s">
        <v>52</v>
      </c>
      <c r="J1" s="128" t="s">
        <v>141</v>
      </c>
      <c r="K1" s="128" t="s">
        <v>944</v>
      </c>
      <c r="L1" s="128" t="s">
        <v>945</v>
      </c>
      <c r="M1" s="128" t="s">
        <v>946</v>
      </c>
    </row>
    <row r="2" spans="1:13">
      <c r="A2" s="54">
        <v>-1</v>
      </c>
      <c r="B2" s="121" t="s">
        <v>164</v>
      </c>
      <c r="C2" s="121">
        <v>41459</v>
      </c>
      <c r="D2" s="54">
        <v>263340000000</v>
      </c>
      <c r="E2" s="54">
        <v>0.126993485318702</v>
      </c>
      <c r="F2" s="54">
        <v>7.0119763633796295E-2</v>
      </c>
      <c r="G2" s="54">
        <v>4422.4277604962199</v>
      </c>
      <c r="H2" s="54">
        <v>3.0073979090859502</v>
      </c>
      <c r="I2" s="128">
        <v>0.49233262046433801</v>
      </c>
      <c r="J2" s="128">
        <v>0.784569723456087</v>
      </c>
      <c r="K2" s="128">
        <v>18810000</v>
      </c>
      <c r="L2" s="121">
        <v>40374.405798611115</v>
      </c>
      <c r="M2" s="128" t="s">
        <v>947</v>
      </c>
    </row>
    <row r="3" spans="1:13">
      <c r="A3" s="54">
        <v>-1</v>
      </c>
      <c r="B3" s="121" t="s">
        <v>165</v>
      </c>
      <c r="C3" s="121">
        <v>41459</v>
      </c>
      <c r="D3" s="54">
        <v>186621062400</v>
      </c>
      <c r="E3" s="54">
        <v>3.1970000707141899E-2</v>
      </c>
      <c r="F3" s="54">
        <v>2.8668800025543999E-2</v>
      </c>
      <c r="G3" s="54">
        <v>944.56277054168902</v>
      </c>
      <c r="H3" s="54">
        <v>22.8677232192973</v>
      </c>
      <c r="I3" s="128">
        <v>0.95489458750126999</v>
      </c>
      <c r="J3" s="128">
        <v>-0.16562846696716199</v>
      </c>
      <c r="K3" s="128">
        <v>4573791</v>
      </c>
      <c r="L3" s="121">
        <v>40080.51458333333</v>
      </c>
      <c r="M3" s="128" t="s">
        <v>948</v>
      </c>
    </row>
    <row r="4" spans="1:13">
      <c r="A4" s="54">
        <v>-1</v>
      </c>
      <c r="B4" s="121" t="s">
        <v>166</v>
      </c>
      <c r="C4" s="121">
        <v>41459</v>
      </c>
      <c r="D4" s="54">
        <v>466041883500</v>
      </c>
      <c r="E4" s="54">
        <v>0.18934418880432399</v>
      </c>
      <c r="F4" s="54">
        <v>0.14225542774986299</v>
      </c>
      <c r="G4" s="54">
        <v>6865.9307305823904</v>
      </c>
      <c r="H4" s="54">
        <v>5.8986904455071096</v>
      </c>
      <c r="I4" s="128">
        <v>1.3950538014515199</v>
      </c>
      <c r="J4" s="128">
        <v>0.25203622313311103</v>
      </c>
      <c r="K4" s="128">
        <v>1291582</v>
      </c>
      <c r="L4" s="121">
        <v>39076</v>
      </c>
      <c r="M4" s="128" t="s">
        <v>949</v>
      </c>
    </row>
    <row r="5" spans="1:13">
      <c r="A5" s="54">
        <v>-1</v>
      </c>
      <c r="B5" s="121" t="s">
        <v>111</v>
      </c>
      <c r="C5" s="121">
        <v>41459</v>
      </c>
      <c r="D5" s="54">
        <v>15096913746600</v>
      </c>
      <c r="E5" s="54">
        <v>3.05863470669973E-2</v>
      </c>
      <c r="F5" s="54">
        <v>1.93515265617427E-3</v>
      </c>
      <c r="G5" s="54">
        <v>424.49650215266001</v>
      </c>
      <c r="H5" s="54">
        <v>37.927285427218997</v>
      </c>
      <c r="I5" s="128">
        <v>1.1681505531278999</v>
      </c>
      <c r="J5" s="128">
        <v>0.38720710746069997</v>
      </c>
      <c r="K5" s="128">
        <v>656387554</v>
      </c>
      <c r="L5" s="121">
        <v>39042.426574074074</v>
      </c>
      <c r="M5" s="128" t="s">
        <v>950</v>
      </c>
    </row>
    <row r="6" spans="1:13">
      <c r="A6" s="54">
        <v>-1</v>
      </c>
      <c r="B6" s="121" t="s">
        <v>167</v>
      </c>
      <c r="C6" s="121">
        <v>41459</v>
      </c>
      <c r="D6" s="54">
        <v>263000000000</v>
      </c>
      <c r="E6" s="54">
        <v>0.251731729746972</v>
      </c>
      <c r="F6" s="54">
        <v>0.18182807450270899</v>
      </c>
      <c r="G6" s="54">
        <v>5183.4838917999996</v>
      </c>
      <c r="H6" s="54">
        <v>5.0738076068115596</v>
      </c>
      <c r="I6" s="128">
        <v>1.19632687363872</v>
      </c>
      <c r="J6" s="128">
        <v>0.76975561050570995</v>
      </c>
      <c r="K6" s="128">
        <v>2230864</v>
      </c>
      <c r="L6" s="121">
        <v>40724.649687500001</v>
      </c>
      <c r="M6" s="128" t="s">
        <v>951</v>
      </c>
    </row>
    <row r="7" spans="1:13">
      <c r="A7" s="54">
        <v>-1</v>
      </c>
      <c r="B7" s="121" t="s">
        <v>168</v>
      </c>
      <c r="C7" s="121">
        <v>41459</v>
      </c>
      <c r="D7" s="54">
        <v>204236392500</v>
      </c>
      <c r="E7" s="54">
        <v>2.63575187033105E-2</v>
      </c>
      <c r="F7" s="54">
        <v>9.37562938151487E-3</v>
      </c>
      <c r="G7" s="54">
        <v>393.56968038837601</v>
      </c>
      <c r="H7" s="54">
        <v>28.203392062738299</v>
      </c>
      <c r="I7" s="128">
        <v>0.76301450423719297</v>
      </c>
      <c r="J7" s="128">
        <v>2.3066798753396699E-2</v>
      </c>
      <c r="K7" s="128">
        <v>7484289</v>
      </c>
      <c r="L7" s="121">
        <v>39317</v>
      </c>
      <c r="M7" s="128" t="s">
        <v>952</v>
      </c>
    </row>
    <row r="8" spans="1:13">
      <c r="A8" s="54">
        <v>-1</v>
      </c>
      <c r="B8" s="121" t="s">
        <v>169</v>
      </c>
      <c r="C8" s="121">
        <v>41459</v>
      </c>
      <c r="D8" s="54">
        <v>14400000000</v>
      </c>
      <c r="E8" s="54">
        <v>0.31299636074798898</v>
      </c>
      <c r="F8" s="54">
        <v>0.12525261044899999</v>
      </c>
      <c r="G8" s="54">
        <v>4596.5116330000001</v>
      </c>
      <c r="H8" s="54">
        <v>3.1328105201817098</v>
      </c>
      <c r="I8" s="128">
        <v>0.97004559657223999</v>
      </c>
      <c r="J8" s="128">
        <v>9.8217405797513799E-2</v>
      </c>
      <c r="K8" s="128">
        <v>419300</v>
      </c>
      <c r="L8" s="121">
        <v>40536.935335648152</v>
      </c>
      <c r="M8" s="128" t="s">
        <v>953</v>
      </c>
    </row>
    <row r="9" spans="1:13">
      <c r="A9" s="54">
        <v>-1</v>
      </c>
      <c r="B9" s="121" t="s">
        <v>170</v>
      </c>
      <c r="C9" s="121">
        <v>41459</v>
      </c>
      <c r="D9" s="54">
        <v>1053000000000</v>
      </c>
      <c r="E9" s="54">
        <v>0.15280767574204601</v>
      </c>
      <c r="F9" s="54">
        <v>7.9441919785719198E-2</v>
      </c>
      <c r="G9" s="54">
        <v>5894.1314780748198</v>
      </c>
      <c r="H9" s="54">
        <v>9.9251264105000292</v>
      </c>
      <c r="I9" s="128">
        <v>1.41550681002656</v>
      </c>
      <c r="J9" s="128">
        <v>1.0926905640365201</v>
      </c>
      <c r="K9" s="128">
        <v>4271712</v>
      </c>
      <c r="L9" s="121">
        <v>40185.450474537036</v>
      </c>
      <c r="M9" s="128" t="s">
        <v>954</v>
      </c>
    </row>
    <row r="10" spans="1:13">
      <c r="A10" s="54">
        <v>-1</v>
      </c>
      <c r="B10" s="121" t="s">
        <v>171</v>
      </c>
      <c r="C10" s="121">
        <v>41459</v>
      </c>
      <c r="D10" s="54">
        <v>538804167200</v>
      </c>
      <c r="E10" s="54">
        <v>6.15744150395224E-2</v>
      </c>
      <c r="F10" s="54">
        <v>2.43820628743514E-2</v>
      </c>
      <c r="G10" s="54">
        <v>3168.44123664469</v>
      </c>
      <c r="H10" s="54">
        <v>13.224168248855101</v>
      </c>
      <c r="I10" s="128">
        <v>0.79770960099412502</v>
      </c>
      <c r="J10" s="128">
        <v>1.8849669809334699</v>
      </c>
      <c r="K10" s="128">
        <v>430051</v>
      </c>
      <c r="L10" s="121">
        <v>37372</v>
      </c>
      <c r="M10" s="128" t="s">
        <v>955</v>
      </c>
    </row>
    <row r="11" spans="1:13">
      <c r="A11" s="54">
        <v>-1</v>
      </c>
      <c r="B11" s="121" t="s">
        <v>1636</v>
      </c>
      <c r="C11" s="121">
        <v>41459</v>
      </c>
      <c r="D11" s="54">
        <v>238420000000</v>
      </c>
      <c r="E11" s="54">
        <v>0.13606236151825499</v>
      </c>
      <c r="F11" s="54">
        <v>4.5661720717860198E-2</v>
      </c>
      <c r="G11" s="54">
        <v>2710.4429212637401</v>
      </c>
      <c r="H11" s="54">
        <v>4.8331584100993199</v>
      </c>
      <c r="I11" s="128">
        <v>0.65779251838480601</v>
      </c>
      <c r="J11" s="128">
        <v>0.33476714682042802</v>
      </c>
      <c r="K11" s="128">
        <v>3384100</v>
      </c>
      <c r="L11" s="121">
        <v>41257.391805555555</v>
      </c>
      <c r="M11" s="128" t="s">
        <v>1637</v>
      </c>
    </row>
    <row r="12" spans="1:13">
      <c r="A12" s="54">
        <v>-1</v>
      </c>
      <c r="B12" s="121" t="s">
        <v>172</v>
      </c>
      <c r="C12" s="121">
        <v>41459</v>
      </c>
      <c r="D12" s="54">
        <v>1098240000000</v>
      </c>
      <c r="E12" s="54">
        <v>1.53466072052996E-2</v>
      </c>
      <c r="F12" s="54">
        <v>5.2195319641561502E-3</v>
      </c>
      <c r="G12" s="54">
        <v>165.693766354167</v>
      </c>
      <c r="H12" s="54">
        <v>31.383196329095</v>
      </c>
      <c r="I12" s="128">
        <v>0.48504120597539702</v>
      </c>
      <c r="J12" s="128">
        <v>0.654984108423455</v>
      </c>
      <c r="K12" s="128">
        <v>31941024</v>
      </c>
      <c r="L12" s="121">
        <v>40157.435879629629</v>
      </c>
      <c r="M12" s="128" t="s">
        <v>956</v>
      </c>
    </row>
    <row r="13" spans="1:13">
      <c r="A13" s="54">
        <v>-1</v>
      </c>
      <c r="B13" s="121" t="s">
        <v>173</v>
      </c>
      <c r="C13" s="121">
        <v>41459</v>
      </c>
      <c r="D13" s="54">
        <v>692943886800</v>
      </c>
      <c r="E13" s="54">
        <v>-7.8917556420573798E-2</v>
      </c>
      <c r="F13" s="54">
        <v>-4.3143056737561601E-2</v>
      </c>
      <c r="G13" s="54">
        <v>-973.43944149423396</v>
      </c>
      <c r="H13" s="54">
        <v>-3.6982269739080902</v>
      </c>
      <c r="I13" s="128">
        <v>0.355111271286082</v>
      </c>
      <c r="J13" s="128">
        <v>1.3689840305424399</v>
      </c>
      <c r="K13" s="128">
        <v>37180965</v>
      </c>
      <c r="L13" s="121">
        <v>39423</v>
      </c>
      <c r="M13" s="128" t="s">
        <v>1615</v>
      </c>
    </row>
    <row r="14" spans="1:13">
      <c r="A14" s="54">
        <v>-1</v>
      </c>
      <c r="B14" s="121" t="s">
        <v>174</v>
      </c>
      <c r="C14" s="121">
        <v>41459</v>
      </c>
      <c r="D14" s="54">
        <v>52648258600</v>
      </c>
      <c r="E14" s="54">
        <v>-2.71792244003576E-2</v>
      </c>
      <c r="F14" s="54">
        <v>-2.27394756908289E-2</v>
      </c>
      <c r="G14" s="54">
        <v>-1082.3000644578001</v>
      </c>
      <c r="H14" s="54">
        <v>-9.8863525480435008</v>
      </c>
      <c r="I14" s="128">
        <v>0.29589856595618103</v>
      </c>
      <c r="J14" s="128">
        <v>-0.69919242605639198</v>
      </c>
      <c r="K14" s="128">
        <v>2092704</v>
      </c>
      <c r="L14" s="121">
        <v>38995</v>
      </c>
      <c r="M14" s="128" t="s">
        <v>957</v>
      </c>
    </row>
    <row r="15" spans="1:13">
      <c r="A15" s="54">
        <v>-1</v>
      </c>
      <c r="B15" s="121" t="s">
        <v>175</v>
      </c>
      <c r="C15" s="121">
        <v>41459</v>
      </c>
      <c r="D15" s="54">
        <v>6037493000</v>
      </c>
      <c r="E15" s="54">
        <v>6.3957931156295902E-2</v>
      </c>
      <c r="F15" s="54">
        <v>4.1767923092941701E-2</v>
      </c>
      <c r="G15" s="54">
        <v>727.67542397150601</v>
      </c>
      <c r="H15" s="54">
        <v>4.8098367550984502</v>
      </c>
      <c r="I15" s="128">
        <v>0.304383684621016</v>
      </c>
      <c r="J15" s="128">
        <v>1.3907131710899201</v>
      </c>
      <c r="K15" s="128">
        <v>981500</v>
      </c>
      <c r="L15" s="121">
        <v>40438.743379629632</v>
      </c>
      <c r="M15" s="128" t="s">
        <v>958</v>
      </c>
    </row>
    <row r="16" spans="1:13">
      <c r="A16" s="54">
        <v>-1</v>
      </c>
      <c r="B16" s="121" t="s">
        <v>176</v>
      </c>
      <c r="C16" s="121">
        <v>41459</v>
      </c>
      <c r="D16" s="54">
        <v>44460000000</v>
      </c>
      <c r="E16" s="54">
        <v>0.23523622746734599</v>
      </c>
      <c r="F16" s="54">
        <v>0.15532710374723299</v>
      </c>
      <c r="G16" s="54">
        <v>3270.0209989473701</v>
      </c>
      <c r="H16" s="54">
        <v>4.77061156641554</v>
      </c>
      <c r="I16" s="128">
        <v>1.0289865896069501</v>
      </c>
      <c r="J16" s="128">
        <v>2.164631826193E-2</v>
      </c>
      <c r="K16" s="128">
        <v>1540543</v>
      </c>
      <c r="L16" s="121">
        <v>40954.66810185185</v>
      </c>
      <c r="M16" s="128" t="s">
        <v>959</v>
      </c>
    </row>
    <row r="17" spans="1:13">
      <c r="A17" s="54">
        <v>-1</v>
      </c>
      <c r="B17" s="121" t="s">
        <v>177</v>
      </c>
      <c r="C17" s="121">
        <v>41459</v>
      </c>
      <c r="D17" s="54">
        <v>31200000000</v>
      </c>
      <c r="E17" s="54">
        <v>-7.1222116168213001E-2</v>
      </c>
      <c r="F17" s="54">
        <v>-2.3849180129121E-2</v>
      </c>
      <c r="G17" s="54">
        <v>-615.46607500000005</v>
      </c>
      <c r="H17" s="54">
        <v>-4.2244408028500997</v>
      </c>
      <c r="I17" s="128">
        <v>0.310963957223022</v>
      </c>
      <c r="J17" s="128">
        <v>1.22534341209418</v>
      </c>
      <c r="K17" s="128">
        <v>3020600</v>
      </c>
      <c r="L17" s="121">
        <v>40331.96429398148</v>
      </c>
      <c r="M17" s="128" t="s">
        <v>960</v>
      </c>
    </row>
    <row r="18" spans="1:13">
      <c r="A18" s="54">
        <v>-1</v>
      </c>
      <c r="B18" s="121" t="s">
        <v>178</v>
      </c>
      <c r="C18" s="121">
        <v>41459</v>
      </c>
      <c r="D18" s="54">
        <v>9309300000</v>
      </c>
      <c r="E18" s="54">
        <v>-1.98233658537523E-3</v>
      </c>
      <c r="F18" s="54">
        <v>-1.62032193288373E-3</v>
      </c>
      <c r="G18" s="54">
        <v>-19.3457790381661</v>
      </c>
      <c r="H18" s="54">
        <v>-227.43979404083501</v>
      </c>
      <c r="I18" s="128">
        <v>0.44399635519384301</v>
      </c>
      <c r="J18" s="128">
        <v>0.49485791169353599</v>
      </c>
      <c r="K18" s="128">
        <v>1226540</v>
      </c>
      <c r="L18" s="121">
        <v>40177.420972222222</v>
      </c>
      <c r="M18" s="128" t="s">
        <v>961</v>
      </c>
    </row>
    <row r="19" spans="1:13">
      <c r="A19" s="54">
        <v>-1</v>
      </c>
      <c r="B19" s="121" t="s">
        <v>179</v>
      </c>
      <c r="C19" s="121">
        <v>41459</v>
      </c>
      <c r="D19" s="54">
        <v>472357800000</v>
      </c>
      <c r="E19" s="54">
        <v>2.1633735231188399E-2</v>
      </c>
      <c r="F19" s="54">
        <v>1.279545470817E-2</v>
      </c>
      <c r="G19" s="54">
        <v>467.43237061058397</v>
      </c>
      <c r="H19" s="54">
        <v>15.4032977874318</v>
      </c>
      <c r="I19" s="128">
        <v>0.33390485827892002</v>
      </c>
      <c r="J19" s="128">
        <v>0.60569950416638396</v>
      </c>
      <c r="K19" s="128">
        <v>14948190</v>
      </c>
      <c r="L19" s="121">
        <v>39414</v>
      </c>
      <c r="M19" s="128" t="s">
        <v>962</v>
      </c>
    </row>
    <row r="20" spans="1:13">
      <c r="A20" s="54">
        <v>-1</v>
      </c>
      <c r="B20" s="121" t="s">
        <v>180</v>
      </c>
      <c r="C20" s="121">
        <v>41459</v>
      </c>
      <c r="D20" s="54">
        <v>112117880000</v>
      </c>
      <c r="E20" s="54">
        <v>7.00827434573318E-2</v>
      </c>
      <c r="F20" s="54">
        <v>4.1540772928222697E-2</v>
      </c>
      <c r="G20" s="54">
        <v>927.94812885687804</v>
      </c>
      <c r="H20" s="54">
        <v>10.5609351376918</v>
      </c>
      <c r="I20" s="128">
        <v>0.73774441124947199</v>
      </c>
      <c r="J20" s="128">
        <v>0.30488990981383901</v>
      </c>
      <c r="K20" s="128">
        <v>5622299</v>
      </c>
      <c r="L20" s="121">
        <v>40214.579710648148</v>
      </c>
      <c r="M20" s="128" t="s">
        <v>963</v>
      </c>
    </row>
    <row r="21" spans="1:13">
      <c r="A21" s="54">
        <v>-1</v>
      </c>
      <c r="B21" s="121" t="s">
        <v>181</v>
      </c>
      <c r="C21" s="121">
        <v>41459</v>
      </c>
      <c r="D21" s="54">
        <v>54115600000</v>
      </c>
      <c r="E21" s="54">
        <v>6.8138640414340604E-3</v>
      </c>
      <c r="F21" s="54">
        <v>6.7366967632765404E-3</v>
      </c>
      <c r="G21" s="54">
        <v>51.234715978387001</v>
      </c>
      <c r="H21" s="54">
        <v>78.072063514265807</v>
      </c>
      <c r="I21" s="128">
        <v>0.54130910471703297</v>
      </c>
      <c r="J21" s="128">
        <v>0.82659036786451001</v>
      </c>
      <c r="K21" s="128">
        <v>8928900</v>
      </c>
      <c r="L21" s="121">
        <v>40273.712210648147</v>
      </c>
      <c r="M21" s="128" t="s">
        <v>964</v>
      </c>
    </row>
    <row r="22" spans="1:13">
      <c r="A22" s="54">
        <v>-1</v>
      </c>
      <c r="B22" s="121" t="s">
        <v>182</v>
      </c>
      <c r="C22" s="121">
        <v>41459</v>
      </c>
      <c r="D22" s="54">
        <v>118800000000</v>
      </c>
      <c r="E22" s="54">
        <v>-0.37302717438941801</v>
      </c>
      <c r="F22" s="54">
        <v>-0.10856436417085701</v>
      </c>
      <c r="G22" s="54">
        <v>-4505.0890453181801</v>
      </c>
      <c r="H22" s="54">
        <v>-0.99887037852815097</v>
      </c>
      <c r="I22" s="128">
        <v>0.50700473911524502</v>
      </c>
      <c r="J22" s="128">
        <v>0.421488236543891</v>
      </c>
      <c r="K22" s="128">
        <v>20921078</v>
      </c>
      <c r="L22" s="121">
        <v>40434.490451388891</v>
      </c>
      <c r="M22" s="128" t="s">
        <v>965</v>
      </c>
    </row>
    <row r="23" spans="1:13">
      <c r="A23" s="54">
        <v>-1</v>
      </c>
      <c r="B23" s="121" t="s">
        <v>183</v>
      </c>
      <c r="C23" s="121">
        <v>41459</v>
      </c>
      <c r="D23" s="54">
        <v>40432392000</v>
      </c>
      <c r="E23" s="54">
        <v>0.143336545039422</v>
      </c>
      <c r="F23" s="54">
        <v>8.6857176684922793E-2</v>
      </c>
      <c r="G23" s="54">
        <v>1831.6567483022</v>
      </c>
      <c r="H23" s="54">
        <v>5.5687289714377801</v>
      </c>
      <c r="I23" s="128">
        <v>0.73587025040867104</v>
      </c>
      <c r="J23" s="128">
        <v>0.430561177246849</v>
      </c>
      <c r="K23" s="128">
        <v>1934395</v>
      </c>
      <c r="L23" s="121">
        <v>40456.406921296293</v>
      </c>
      <c r="M23" s="128" t="s">
        <v>966</v>
      </c>
    </row>
    <row r="24" spans="1:13">
      <c r="A24" s="54">
        <v>-1</v>
      </c>
      <c r="B24" s="121" t="s">
        <v>184</v>
      </c>
      <c r="C24" s="121">
        <v>41459</v>
      </c>
      <c r="D24" s="54">
        <v>124800000000</v>
      </c>
      <c r="E24" s="54">
        <v>2.1238572296028501E-2</v>
      </c>
      <c r="F24" s="54">
        <v>1.7751018854075901E-2</v>
      </c>
      <c r="G24" s="54">
        <v>175.88918853846201</v>
      </c>
      <c r="H24" s="54">
        <v>18.193272858838998</v>
      </c>
      <c r="I24" s="128">
        <v>0.38284957701530298</v>
      </c>
      <c r="J24" s="128">
        <v>1.3515543580318401</v>
      </c>
      <c r="K24" s="128">
        <v>25552240</v>
      </c>
      <c r="L24" s="121">
        <v>40287.589502314811</v>
      </c>
      <c r="M24" s="128" t="s">
        <v>967</v>
      </c>
    </row>
    <row r="25" spans="1:13">
      <c r="A25" s="54">
        <v>-1</v>
      </c>
      <c r="B25" s="121" t="s">
        <v>185</v>
      </c>
      <c r="C25" s="121">
        <v>41459</v>
      </c>
      <c r="D25" s="54">
        <v>57040280000</v>
      </c>
      <c r="E25" s="54">
        <v>0.23012500680019099</v>
      </c>
      <c r="F25" s="54">
        <v>7.0222016820316202E-2</v>
      </c>
      <c r="G25" s="54">
        <v>3737.4186320263502</v>
      </c>
      <c r="H25" s="54">
        <v>5.8864157767822904</v>
      </c>
      <c r="I25" s="128">
        <v>1.2649810651973701</v>
      </c>
      <c r="J25" s="122">
        <v>0.47708262697730702</v>
      </c>
      <c r="K25" s="128">
        <v>1403029</v>
      </c>
      <c r="L25" s="121">
        <v>40477.661504629628</v>
      </c>
      <c r="M25" s="128" t="s">
        <v>968</v>
      </c>
    </row>
    <row r="26" spans="1:13">
      <c r="A26" s="54">
        <v>-1</v>
      </c>
      <c r="B26" s="121" t="s">
        <v>186</v>
      </c>
      <c r="C26" s="121">
        <v>41459</v>
      </c>
      <c r="D26" s="54">
        <v>171000000000</v>
      </c>
      <c r="E26" s="54">
        <v>1.68024895987216E-2</v>
      </c>
      <c r="F26" s="54">
        <v>1.03981596499832E-2</v>
      </c>
      <c r="G26" s="54">
        <v>145.60036173912999</v>
      </c>
      <c r="H26" s="54">
        <v>117.444763156823</v>
      </c>
      <c r="I26" s="128">
        <v>1.6162378007240401</v>
      </c>
      <c r="J26" s="128">
        <v>1.1204427292579</v>
      </c>
      <c r="K26" s="128">
        <v>1153623</v>
      </c>
      <c r="L26" s="121">
        <v>40917.713912037034</v>
      </c>
      <c r="M26" s="128" t="s">
        <v>969</v>
      </c>
    </row>
    <row r="27" spans="1:13">
      <c r="A27" s="54">
        <v>-1</v>
      </c>
      <c r="B27" s="121" t="s">
        <v>124</v>
      </c>
      <c r="C27" s="121">
        <v>41459</v>
      </c>
      <c r="D27" s="54">
        <v>258285313000</v>
      </c>
      <c r="E27" s="54">
        <v>7.3467499462570099E-3</v>
      </c>
      <c r="F27" s="54">
        <v>3.1207563371190299E-3</v>
      </c>
      <c r="G27" s="54">
        <v>127.170004974305</v>
      </c>
      <c r="H27" s="54">
        <v>51.112681809781499</v>
      </c>
      <c r="I27" s="128">
        <v>0.37724464892092602</v>
      </c>
      <c r="J27" s="128">
        <v>1.0973301293581801</v>
      </c>
      <c r="K27" s="128">
        <v>25555902</v>
      </c>
      <c r="L27" s="121">
        <v>40196.448587962965</v>
      </c>
      <c r="M27" s="128" t="s">
        <v>970</v>
      </c>
    </row>
    <row r="28" spans="1:13">
      <c r="A28" s="54">
        <v>-1</v>
      </c>
      <c r="B28" s="121" t="s">
        <v>187</v>
      </c>
      <c r="C28" s="121">
        <v>41459</v>
      </c>
      <c r="D28" s="54">
        <v>130128771300</v>
      </c>
      <c r="E28" s="54">
        <v>0.102669084037006</v>
      </c>
      <c r="F28" s="54">
        <v>3.0583537321467999E-2</v>
      </c>
      <c r="G28" s="54">
        <v>1139.43085373296</v>
      </c>
      <c r="H28" s="54">
        <v>5.0024975024380698</v>
      </c>
      <c r="I28" s="128">
        <v>0.49729223889392699</v>
      </c>
      <c r="J28" s="128">
        <v>0.79059411681174296</v>
      </c>
      <c r="K28" s="128">
        <v>11849796</v>
      </c>
      <c r="L28" s="121">
        <v>39493</v>
      </c>
      <c r="M28" s="128" t="s">
        <v>971</v>
      </c>
    </row>
    <row r="29" spans="1:13">
      <c r="A29" s="54">
        <v>-1</v>
      </c>
      <c r="B29" s="121" t="s">
        <v>188</v>
      </c>
      <c r="C29" s="121">
        <v>41459</v>
      </c>
      <c r="D29" s="54">
        <v>51599991400</v>
      </c>
      <c r="E29" s="54">
        <v>3.0834008725633199E-2</v>
      </c>
      <c r="F29" s="54">
        <v>6.8977187187978699E-3</v>
      </c>
      <c r="G29" s="54">
        <v>406.18426586404399</v>
      </c>
      <c r="H29" s="54">
        <v>10.586328327742899</v>
      </c>
      <c r="I29" s="128">
        <v>0.32828263345511099</v>
      </c>
      <c r="J29" s="128">
        <v>6.3580386261808106E-2</v>
      </c>
      <c r="K29" s="128">
        <v>3487967</v>
      </c>
      <c r="L29" s="121">
        <v>40064.374421296299</v>
      </c>
      <c r="M29" s="128" t="s">
        <v>972</v>
      </c>
    </row>
    <row r="30" spans="1:13">
      <c r="A30" s="54">
        <v>-1</v>
      </c>
      <c r="B30" s="121" t="s">
        <v>189</v>
      </c>
      <c r="C30" s="121">
        <v>41459</v>
      </c>
      <c r="D30" s="54">
        <v>201312000000</v>
      </c>
      <c r="E30" s="54">
        <v>0.104574527249925</v>
      </c>
      <c r="F30" s="54">
        <v>2.64291331162727E-2</v>
      </c>
      <c r="G30" s="54">
        <v>1767.14616491013</v>
      </c>
      <c r="H30" s="54">
        <v>4.0743658577705499</v>
      </c>
      <c r="I30" s="128">
        <v>0.44786904192971599</v>
      </c>
      <c r="J30" s="128">
        <v>0.38466172686206601</v>
      </c>
      <c r="K30" s="128">
        <v>14715469</v>
      </c>
      <c r="L30" s="121">
        <v>40505.663263888891</v>
      </c>
      <c r="M30" s="128" t="s">
        <v>973</v>
      </c>
    </row>
    <row r="31" spans="1:13">
      <c r="A31" s="54">
        <v>-1</v>
      </c>
      <c r="B31" s="121" t="s">
        <v>191</v>
      </c>
      <c r="C31" s="121">
        <v>41459</v>
      </c>
      <c r="D31" s="54">
        <v>26700000000</v>
      </c>
      <c r="E31" s="54">
        <v>0.103513954541733</v>
      </c>
      <c r="F31" s="54">
        <v>1.31518472174503E-2</v>
      </c>
      <c r="G31" s="54">
        <v>1504.14444766667</v>
      </c>
      <c r="H31" s="54">
        <v>5.9169849104627499</v>
      </c>
      <c r="I31" s="128">
        <v>0.58715858250091901</v>
      </c>
      <c r="J31" s="128">
        <v>-0.102639757524028</v>
      </c>
      <c r="K31" s="128">
        <v>1151017</v>
      </c>
      <c r="L31" s="121">
        <v>39524</v>
      </c>
      <c r="M31" s="128" t="s">
        <v>1687</v>
      </c>
    </row>
    <row r="32" spans="1:13">
      <c r="A32" s="54">
        <v>-1</v>
      </c>
      <c r="B32" s="121" t="s">
        <v>192</v>
      </c>
      <c r="C32" s="121">
        <v>41459</v>
      </c>
      <c r="D32" s="54">
        <v>342341360400</v>
      </c>
      <c r="E32" s="54">
        <v>5.0518747455382103E-2</v>
      </c>
      <c r="F32" s="54">
        <v>3.8764270563759799E-2</v>
      </c>
      <c r="G32" s="54">
        <v>1820.60624848067</v>
      </c>
      <c r="H32" s="54">
        <v>12.193740419448901</v>
      </c>
      <c r="I32" s="128">
        <v>0.58673751448677902</v>
      </c>
      <c r="J32" s="128">
        <v>0.227062208499651</v>
      </c>
      <c r="K32" s="128">
        <v>7216201</v>
      </c>
      <c r="L32" s="121">
        <v>37242</v>
      </c>
      <c r="M32" s="128" t="s">
        <v>974</v>
      </c>
    </row>
    <row r="33" spans="1:13">
      <c r="A33" s="54">
        <v>-1</v>
      </c>
      <c r="B33" s="121" t="s">
        <v>193</v>
      </c>
      <c r="C33" s="121">
        <v>41459</v>
      </c>
      <c r="D33" s="54">
        <v>36400000000</v>
      </c>
      <c r="E33" s="54">
        <v>0.120821766870538</v>
      </c>
      <c r="F33" s="54">
        <v>4.7604595550365503E-2</v>
      </c>
      <c r="G33" s="54">
        <v>2158.3889330000002</v>
      </c>
      <c r="H33" s="54">
        <v>4.2161076073308399</v>
      </c>
      <c r="I33" s="128">
        <v>0.51595761003348595</v>
      </c>
      <c r="J33" s="128">
        <v>0.76211558463393003</v>
      </c>
      <c r="K33" s="128">
        <v>1411895</v>
      </c>
      <c r="L33" s="121">
        <v>38714</v>
      </c>
      <c r="M33" s="128" t="s">
        <v>975</v>
      </c>
    </row>
    <row r="34" spans="1:13">
      <c r="A34" s="54">
        <v>-1</v>
      </c>
      <c r="B34" s="121" t="s">
        <v>194</v>
      </c>
      <c r="C34" s="121">
        <v>41459</v>
      </c>
      <c r="D34" s="54">
        <v>507005404100</v>
      </c>
      <c r="E34" s="54">
        <v>5.4982513579515599E-2</v>
      </c>
      <c r="F34" s="54">
        <v>1.0584489965919699E-2</v>
      </c>
      <c r="G34" s="54">
        <v>644.27341789708498</v>
      </c>
      <c r="H34" s="54">
        <v>8.2263210816600996</v>
      </c>
      <c r="I34" s="128">
        <v>0.43088830801406203</v>
      </c>
      <c r="J34" s="128">
        <v>1.2126712071605099</v>
      </c>
      <c r="K34" s="128">
        <v>28698419</v>
      </c>
      <c r="L34" s="121">
        <v>39045</v>
      </c>
      <c r="M34" s="128" t="s">
        <v>976</v>
      </c>
    </row>
    <row r="35" spans="1:13">
      <c r="A35" s="54">
        <v>-1</v>
      </c>
      <c r="B35" s="121" t="s">
        <v>195</v>
      </c>
      <c r="C35" s="121">
        <v>41459</v>
      </c>
      <c r="D35" s="54">
        <v>237000000000</v>
      </c>
      <c r="E35" s="54">
        <v>0.10843481578212499</v>
      </c>
      <c r="F35" s="54">
        <v>5.8142089996594301E-2</v>
      </c>
      <c r="G35" s="54">
        <v>1309.4965070333301</v>
      </c>
      <c r="H35" s="54">
        <v>6.0328530527335804</v>
      </c>
      <c r="I35" s="128">
        <v>0.63294433272903405</v>
      </c>
      <c r="J35" s="128">
        <v>0.47359729809026302</v>
      </c>
      <c r="K35" s="128">
        <v>12356112</v>
      </c>
      <c r="L35" s="121">
        <v>40357.677372685182</v>
      </c>
      <c r="M35" s="128" t="s">
        <v>977</v>
      </c>
    </row>
    <row r="36" spans="1:13">
      <c r="A36" s="54">
        <v>-1</v>
      </c>
      <c r="B36" s="121" t="s">
        <v>196</v>
      </c>
      <c r="C36" s="121">
        <v>41459</v>
      </c>
      <c r="D36" s="54">
        <v>1026191400000</v>
      </c>
      <c r="E36" s="54">
        <v>8.9234631247094395E-2</v>
      </c>
      <c r="F36" s="54">
        <v>4.4071337429979797E-2</v>
      </c>
      <c r="G36" s="54">
        <v>2210.39047479486</v>
      </c>
      <c r="H36" s="54">
        <v>6.4242043032319298</v>
      </c>
      <c r="I36" s="128">
        <v>0.56864729237543299</v>
      </c>
      <c r="J36" s="128">
        <v>0.18030261032408801</v>
      </c>
      <c r="K36" s="128">
        <v>30594685</v>
      </c>
      <c r="L36" s="121">
        <v>39888.410393518519</v>
      </c>
      <c r="M36" s="128" t="s">
        <v>978</v>
      </c>
    </row>
    <row r="37" spans="1:13">
      <c r="A37" s="54">
        <v>-1</v>
      </c>
      <c r="B37" s="121" t="s">
        <v>197</v>
      </c>
      <c r="C37" s="121">
        <v>41459</v>
      </c>
      <c r="D37" s="54">
        <v>6984138800</v>
      </c>
      <c r="E37" s="54">
        <v>5.10583515104149E-2</v>
      </c>
      <c r="F37" s="54">
        <v>3.2244470846031E-2</v>
      </c>
      <c r="G37" s="54">
        <v>550.78835907442203</v>
      </c>
      <c r="H37" s="54">
        <v>11.2565922969375</v>
      </c>
      <c r="I37" s="128">
        <v>0.57109915534756195</v>
      </c>
      <c r="J37" s="128">
        <v>0.24893870741898499</v>
      </c>
      <c r="K37" s="128">
        <v>330375</v>
      </c>
      <c r="L37" s="121">
        <v>40207.723310185182</v>
      </c>
      <c r="M37" s="128" t="s">
        <v>979</v>
      </c>
    </row>
    <row r="38" spans="1:13">
      <c r="A38" s="54">
        <v>-1</v>
      </c>
      <c r="B38" s="121" t="s">
        <v>198</v>
      </c>
      <c r="C38" s="121">
        <v>41459</v>
      </c>
      <c r="D38" s="54">
        <v>29400000000</v>
      </c>
      <c r="E38" s="54">
        <v>0.11644891293515</v>
      </c>
      <c r="F38" s="54">
        <v>8.0936144422895498E-2</v>
      </c>
      <c r="G38" s="54">
        <v>1553.4515409999999</v>
      </c>
      <c r="H38" s="54">
        <v>6.3085328002516698</v>
      </c>
      <c r="I38" s="128">
        <v>0.759282958547428</v>
      </c>
      <c r="J38" s="128">
        <v>-0.29981680632617602</v>
      </c>
      <c r="K38" s="128">
        <v>861195</v>
      </c>
      <c r="L38" s="121">
        <v>40107.47515046296</v>
      </c>
      <c r="M38" s="128" t="s">
        <v>980</v>
      </c>
    </row>
    <row r="39" spans="1:13">
      <c r="A39" s="54">
        <v>-1</v>
      </c>
      <c r="B39" s="121" t="s">
        <v>199</v>
      </c>
      <c r="C39" s="121">
        <v>41459</v>
      </c>
      <c r="D39" s="54">
        <v>63840000000</v>
      </c>
      <c r="E39" s="54">
        <v>3.5016623334586301E-3</v>
      </c>
      <c r="F39" s="54">
        <v>3.30084896622142E-3</v>
      </c>
      <c r="G39" s="54">
        <v>43.077812321428603</v>
      </c>
      <c r="H39" s="54">
        <v>88.212464728849099</v>
      </c>
      <c r="I39" s="128">
        <v>0.31770916345487299</v>
      </c>
      <c r="J39" s="128">
        <v>0.464219513484526</v>
      </c>
      <c r="K39" s="128">
        <v>16214440</v>
      </c>
      <c r="L39" s="121">
        <v>40714.724363425928</v>
      </c>
      <c r="M39" s="128" t="s">
        <v>981</v>
      </c>
    </row>
    <row r="40" spans="1:13">
      <c r="A40" s="54">
        <v>-1</v>
      </c>
      <c r="B40" s="121" t="s">
        <v>200</v>
      </c>
      <c r="C40" s="121">
        <v>41459</v>
      </c>
      <c r="D40" s="54">
        <v>7200000000</v>
      </c>
      <c r="E40" s="54">
        <v>-0.65206873171409296</v>
      </c>
      <c r="F40" s="54">
        <v>-6.9620461535353798E-2</v>
      </c>
      <c r="G40" s="54">
        <v>-2517.1157237777802</v>
      </c>
      <c r="H40" s="54">
        <v>-0.63564816861048501</v>
      </c>
      <c r="I40" s="128">
        <v>0.59268782952673105</v>
      </c>
      <c r="J40" s="128">
        <v>-1.39256494918731</v>
      </c>
      <c r="K40" s="128">
        <v>4335390</v>
      </c>
      <c r="L40" s="121">
        <v>39948.56958333333</v>
      </c>
      <c r="M40" s="128" t="s">
        <v>982</v>
      </c>
    </row>
    <row r="41" spans="1:13">
      <c r="A41" s="54">
        <v>-1</v>
      </c>
      <c r="B41" s="121" t="s">
        <v>201</v>
      </c>
      <c r="C41" s="121">
        <v>41459</v>
      </c>
      <c r="D41" s="54">
        <v>456713155500</v>
      </c>
      <c r="E41" s="54">
        <v>0.18930160020399101</v>
      </c>
      <c r="F41" s="54">
        <v>5.5555461365549397E-2</v>
      </c>
      <c r="G41" s="54">
        <v>3525.3124399871699</v>
      </c>
      <c r="H41" s="54">
        <v>4.1131106098649202</v>
      </c>
      <c r="I41" s="128">
        <v>0.76862054170319105</v>
      </c>
      <c r="J41" s="128">
        <v>8.4493120390694995E-2</v>
      </c>
      <c r="K41" s="128">
        <v>18477394</v>
      </c>
      <c r="L41" s="121">
        <v>39042</v>
      </c>
      <c r="M41" s="128" t="s">
        <v>983</v>
      </c>
    </row>
    <row r="42" spans="1:13">
      <c r="A42" s="54">
        <v>-1</v>
      </c>
      <c r="B42" s="121" t="s">
        <v>202</v>
      </c>
      <c r="C42" s="121">
        <v>41459</v>
      </c>
      <c r="D42" s="54">
        <v>23000000000</v>
      </c>
      <c r="E42" s="54">
        <v>-0.120104147024042</v>
      </c>
      <c r="F42" s="54">
        <v>-2.7818366212832402E-2</v>
      </c>
      <c r="G42" s="54">
        <v>-1272.27320021739</v>
      </c>
      <c r="H42" s="54">
        <v>-3.9299735301707699</v>
      </c>
      <c r="I42" s="128">
        <v>0.52458636818749704</v>
      </c>
      <c r="J42" s="128">
        <v>-0.13651237880744599</v>
      </c>
      <c r="K42" s="128">
        <v>3331450</v>
      </c>
      <c r="L42" s="121">
        <v>40554.638159722221</v>
      </c>
      <c r="M42" s="128" t="s">
        <v>984</v>
      </c>
    </row>
    <row r="43" spans="1:13">
      <c r="A43" s="54">
        <v>-1</v>
      </c>
      <c r="B43" s="121" t="s">
        <v>203</v>
      </c>
      <c r="C43" s="121">
        <v>41459</v>
      </c>
      <c r="D43" s="54">
        <v>5500071500</v>
      </c>
      <c r="E43" s="54">
        <v>-1.04628882032392</v>
      </c>
      <c r="F43" s="54">
        <v>-0.172986631767197</v>
      </c>
      <c r="G43" s="54">
        <v>-11173.6101900675</v>
      </c>
      <c r="H43" s="54">
        <v>-0.49223124007754199</v>
      </c>
      <c r="I43" s="128">
        <v>1.2503229280711401</v>
      </c>
      <c r="J43" s="128">
        <v>0.48064432763614201</v>
      </c>
      <c r="K43" s="128">
        <v>315057</v>
      </c>
      <c r="L43" s="121">
        <v>39042</v>
      </c>
      <c r="M43" s="128" t="s">
        <v>985</v>
      </c>
    </row>
    <row r="44" spans="1:13">
      <c r="A44" s="54">
        <v>-1</v>
      </c>
      <c r="B44" s="121" t="s">
        <v>204</v>
      </c>
      <c r="C44" s="121">
        <v>41459</v>
      </c>
      <c r="D44" s="54">
        <v>660000000000</v>
      </c>
      <c r="E44" s="54">
        <v>0.11362992137092399</v>
      </c>
      <c r="F44" s="54">
        <v>4.58347762754353E-2</v>
      </c>
      <c r="G44" s="54">
        <v>1303.8351633649199</v>
      </c>
      <c r="H44" s="54">
        <v>7.6696811690460596</v>
      </c>
      <c r="I44" s="128">
        <v>0.85702381185069898</v>
      </c>
      <c r="J44" s="128">
        <v>7.3366076280761097E-2</v>
      </c>
      <c r="K44" s="128">
        <v>10383215</v>
      </c>
      <c r="L44" s="121">
        <v>40792.42460648148</v>
      </c>
      <c r="M44" s="128" t="s">
        <v>986</v>
      </c>
    </row>
    <row r="45" spans="1:13">
      <c r="A45" s="54">
        <v>-1</v>
      </c>
      <c r="B45" s="121" t="s">
        <v>205</v>
      </c>
      <c r="C45" s="121">
        <v>41459</v>
      </c>
      <c r="D45" s="54">
        <v>84485800000</v>
      </c>
      <c r="E45" s="54">
        <v>-0.228550631309725</v>
      </c>
      <c r="F45" s="54">
        <v>-0.122267901544944</v>
      </c>
      <c r="G45" s="54">
        <v>-3181.7301797167001</v>
      </c>
      <c r="H45" s="54">
        <v>-4.40012169770052</v>
      </c>
      <c r="I45" s="128">
        <v>1.2379496958198499</v>
      </c>
      <c r="J45" s="128">
        <v>1.02501680239573</v>
      </c>
      <c r="K45" s="128">
        <v>4197612</v>
      </c>
      <c r="L45" s="121">
        <v>40043.355555555558</v>
      </c>
      <c r="M45" s="128" t="s">
        <v>987</v>
      </c>
    </row>
    <row r="46" spans="1:13">
      <c r="A46" s="54">
        <v>-1</v>
      </c>
      <c r="B46" s="121" t="s">
        <v>206</v>
      </c>
      <c r="C46" s="121">
        <v>41459</v>
      </c>
      <c r="D46" s="54">
        <v>37000000000</v>
      </c>
      <c r="E46" s="54">
        <v>7.4713709352744295E-2</v>
      </c>
      <c r="F46" s="54">
        <v>1.4902467749377001E-2</v>
      </c>
      <c r="G46" s="54">
        <v>1236.9234606</v>
      </c>
      <c r="H46" s="54">
        <v>5.9825852089590503</v>
      </c>
      <c r="I46" s="128">
        <v>0.439178627746802</v>
      </c>
      <c r="J46" s="128">
        <v>-0.13084034747446399</v>
      </c>
      <c r="K46" s="128">
        <v>3243700</v>
      </c>
      <c r="L46" s="121">
        <v>39601</v>
      </c>
      <c r="M46" s="128" t="s">
        <v>988</v>
      </c>
    </row>
    <row r="47" spans="1:13">
      <c r="A47" s="54">
        <v>-1</v>
      </c>
      <c r="B47" s="121" t="s">
        <v>207</v>
      </c>
      <c r="C47" s="121">
        <v>41459</v>
      </c>
      <c r="D47" s="54">
        <v>638220445000</v>
      </c>
      <c r="E47" s="54">
        <v>0.40657039450202698</v>
      </c>
      <c r="F47" s="54">
        <v>0.29547099074377398</v>
      </c>
      <c r="G47" s="54">
        <v>7040.3000876327296</v>
      </c>
      <c r="H47" s="54">
        <v>7.3150290980446897</v>
      </c>
      <c r="I47" s="128">
        <v>2.8059621619377602</v>
      </c>
      <c r="J47" s="128">
        <v>1.0162514893949499</v>
      </c>
      <c r="K47" s="128">
        <v>6208036</v>
      </c>
      <c r="L47" s="121">
        <v>39063</v>
      </c>
      <c r="M47" s="128" t="s">
        <v>989</v>
      </c>
    </row>
    <row r="48" spans="1:13">
      <c r="A48" s="54">
        <v>-1</v>
      </c>
      <c r="B48" s="121" t="s">
        <v>208</v>
      </c>
      <c r="C48" s="121">
        <v>41459</v>
      </c>
      <c r="D48" s="54">
        <v>860700000000</v>
      </c>
      <c r="E48" s="54">
        <v>3.9325410243998001E-2</v>
      </c>
      <c r="F48" s="54">
        <v>2.15691692362165E-2</v>
      </c>
      <c r="G48" s="54">
        <v>1167.5166752053001</v>
      </c>
      <c r="H48" s="54">
        <v>9.7643144994013902</v>
      </c>
      <c r="I48" s="128">
        <v>0.38670240930923899</v>
      </c>
      <c r="J48" s="128">
        <v>-0.20751613228739099</v>
      </c>
      <c r="K48" s="128">
        <v>10385050</v>
      </c>
      <c r="L48" s="121">
        <v>39559</v>
      </c>
      <c r="M48" s="128" t="s">
        <v>990</v>
      </c>
    </row>
    <row r="49" spans="1:13">
      <c r="A49" s="54">
        <v>-1</v>
      </c>
      <c r="B49" s="121" t="s">
        <v>209</v>
      </c>
      <c r="C49" s="121">
        <v>41459</v>
      </c>
      <c r="D49" s="54">
        <v>3001579680000</v>
      </c>
      <c r="E49" s="54">
        <v>0.28451908320335201</v>
      </c>
      <c r="F49" s="54">
        <v>0.25506828131645298</v>
      </c>
      <c r="G49" s="54">
        <v>7843.8542895453002</v>
      </c>
      <c r="H49" s="54">
        <v>8.4142307548940902</v>
      </c>
      <c r="I49" s="128">
        <v>1.71043215345252</v>
      </c>
      <c r="J49" s="128">
        <v>1.0949534947091299</v>
      </c>
      <c r="K49" s="128">
        <v>9731148</v>
      </c>
      <c r="L49" s="121">
        <v>38880</v>
      </c>
      <c r="M49" s="128" t="s">
        <v>991</v>
      </c>
    </row>
    <row r="50" spans="1:13">
      <c r="A50" s="54">
        <v>-1</v>
      </c>
      <c r="B50" s="121" t="s">
        <v>210</v>
      </c>
      <c r="C50" s="121">
        <v>41459</v>
      </c>
      <c r="D50" s="54">
        <v>33060000000</v>
      </c>
      <c r="E50" s="54">
        <v>0.110887423381362</v>
      </c>
      <c r="F50" s="54">
        <v>5.1206745098232101E-2</v>
      </c>
      <c r="G50" s="54">
        <v>2223.42227675</v>
      </c>
      <c r="H50" s="54">
        <v>3.9128869450372199</v>
      </c>
      <c r="I50" s="128">
        <v>0.41793029946438098</v>
      </c>
      <c r="J50" s="128">
        <v>0.204691023167623</v>
      </c>
      <c r="K50" s="128">
        <v>1644030</v>
      </c>
      <c r="L50" s="121">
        <v>37351</v>
      </c>
      <c r="M50" s="128" t="s">
        <v>992</v>
      </c>
    </row>
    <row r="51" spans="1:13">
      <c r="A51" s="54">
        <v>-1</v>
      </c>
      <c r="B51" s="121" t="s">
        <v>211</v>
      </c>
      <c r="C51" s="121">
        <v>41459</v>
      </c>
      <c r="D51" s="54">
        <v>85799979200</v>
      </c>
      <c r="E51" s="54">
        <v>0.12867201460253599</v>
      </c>
      <c r="F51" s="54">
        <v>8.8490231087935203E-2</v>
      </c>
      <c r="G51" s="54">
        <v>2121.6335401535898</v>
      </c>
      <c r="H51" s="54">
        <v>4.90188329095096</v>
      </c>
      <c r="I51" s="128">
        <v>0.60336833396391598</v>
      </c>
      <c r="J51" s="128">
        <v>0.29595914433537601</v>
      </c>
      <c r="K51" s="128">
        <v>2474867</v>
      </c>
      <c r="L51" s="121">
        <v>40890.483842592592</v>
      </c>
      <c r="M51" s="128" t="s">
        <v>993</v>
      </c>
    </row>
    <row r="52" spans="1:13">
      <c r="A52" s="54">
        <v>-1</v>
      </c>
      <c r="B52" s="121" t="s">
        <v>212</v>
      </c>
      <c r="C52" s="121">
        <v>41459</v>
      </c>
      <c r="D52" s="54">
        <v>24260751900</v>
      </c>
      <c r="E52" s="54">
        <v>9.4032314849166299E-2</v>
      </c>
      <c r="F52" s="54">
        <v>7.6520266548667906E-2</v>
      </c>
      <c r="G52" s="54">
        <v>1032.4629092719899</v>
      </c>
      <c r="H52" s="54">
        <v>7.4578950302722298</v>
      </c>
      <c r="I52" s="128">
        <v>0.72904689441257597</v>
      </c>
      <c r="J52" s="128">
        <v>0.34902948638605802</v>
      </c>
      <c r="K52" s="128">
        <v>832667</v>
      </c>
      <c r="L52" s="121">
        <v>40548.746655092589</v>
      </c>
      <c r="M52" s="128" t="s">
        <v>994</v>
      </c>
    </row>
    <row r="53" spans="1:13">
      <c r="A53" s="54">
        <v>-1</v>
      </c>
      <c r="B53" s="121" t="s">
        <v>213</v>
      </c>
      <c r="C53" s="121">
        <v>41459</v>
      </c>
      <c r="D53" s="54">
        <v>320050000000</v>
      </c>
      <c r="E53" s="54">
        <v>-6.1763992923926699E-3</v>
      </c>
      <c r="F53" s="54">
        <v>-3.3163779214101098E-3</v>
      </c>
      <c r="G53" s="54">
        <v>-49.507828208092498</v>
      </c>
      <c r="H53" s="54">
        <v>-74.735655631026106</v>
      </c>
      <c r="I53" s="128">
        <v>0.47068996327366103</v>
      </c>
      <c r="J53" s="128">
        <v>1.15407680887639</v>
      </c>
      <c r="K53" s="128">
        <v>10222765</v>
      </c>
      <c r="L53" s="121">
        <v>40743.358275462961</v>
      </c>
      <c r="M53" s="128" t="s">
        <v>995</v>
      </c>
    </row>
    <row r="54" spans="1:13">
      <c r="A54" s="54">
        <v>-1</v>
      </c>
      <c r="B54" s="121" t="s">
        <v>98</v>
      </c>
      <c r="C54" s="121">
        <v>41459</v>
      </c>
      <c r="D54" s="54">
        <v>11440000000</v>
      </c>
      <c r="E54" s="54">
        <v>0.22534724113032301</v>
      </c>
      <c r="F54" s="54">
        <v>0.159347900141874</v>
      </c>
      <c r="G54" s="54">
        <v>2676.0653009090902</v>
      </c>
      <c r="H54" s="54">
        <v>3.8863027731300099</v>
      </c>
      <c r="I54" s="128">
        <v>0.85433719950516696</v>
      </c>
      <c r="J54" s="128">
        <v>0.38812894818783999</v>
      </c>
      <c r="K54" s="128">
        <v>484911</v>
      </c>
      <c r="L54" s="121">
        <v>39800.705439814818</v>
      </c>
      <c r="M54" s="128" t="s">
        <v>996</v>
      </c>
    </row>
    <row r="55" spans="1:13">
      <c r="A55" s="54">
        <v>-1</v>
      </c>
      <c r="B55" s="121" t="s">
        <v>214</v>
      </c>
      <c r="C55" s="121">
        <v>41459</v>
      </c>
      <c r="D55" s="54">
        <v>207859365000</v>
      </c>
      <c r="E55" s="54">
        <v>8.0793120874504895E-2</v>
      </c>
      <c r="F55" s="54">
        <v>2.1235389673018398E-2</v>
      </c>
      <c r="G55" s="54">
        <v>1081.67166218852</v>
      </c>
      <c r="H55" s="54">
        <v>5.82431824760332</v>
      </c>
      <c r="I55" s="128">
        <v>0.46326264087176999</v>
      </c>
      <c r="J55" s="128">
        <v>0.85612281335360896</v>
      </c>
      <c r="K55" s="128">
        <v>18575742</v>
      </c>
      <c r="L55" s="121">
        <v>37358</v>
      </c>
      <c r="M55" s="128" t="s">
        <v>997</v>
      </c>
    </row>
    <row r="56" spans="1:13">
      <c r="A56" s="54">
        <v>-1</v>
      </c>
      <c r="B56" s="121" t="s">
        <v>215</v>
      </c>
      <c r="C56" s="121">
        <v>41459</v>
      </c>
      <c r="D56" s="54">
        <v>18200000000</v>
      </c>
      <c r="E56" s="54">
        <v>-0.166349561601464</v>
      </c>
      <c r="F56" s="54">
        <v>-0.121241953437769</v>
      </c>
      <c r="G56" s="54">
        <v>-1953.2367788571401</v>
      </c>
      <c r="H56" s="54">
        <v>-2.6622476375048398</v>
      </c>
      <c r="I56" s="128">
        <v>0.51337840370666898</v>
      </c>
      <c r="J56" s="128">
        <v>1.44307769325918</v>
      </c>
      <c r="K56" s="128">
        <v>1589949</v>
      </c>
      <c r="L56" s="121">
        <v>39451</v>
      </c>
      <c r="M56" s="128" t="s">
        <v>998</v>
      </c>
    </row>
    <row r="57" spans="1:13">
      <c r="A57" s="54">
        <v>-1</v>
      </c>
      <c r="B57" s="121" t="s">
        <v>216</v>
      </c>
      <c r="C57" s="121">
        <v>41459</v>
      </c>
      <c r="D57" s="54">
        <v>877426880000</v>
      </c>
      <c r="E57" s="54">
        <v>0.19527288741584201</v>
      </c>
      <c r="F57" s="54">
        <v>9.0588050680583704E-2</v>
      </c>
      <c r="G57" s="54">
        <v>3096.4980174275001</v>
      </c>
      <c r="H57" s="54">
        <v>4.7795929197124103</v>
      </c>
      <c r="I57" s="128">
        <v>0.88409304221579399</v>
      </c>
      <c r="J57" s="128">
        <v>0.91895936714925897</v>
      </c>
      <c r="K57" s="128">
        <v>11123143</v>
      </c>
      <c r="L57" s="121">
        <v>40142.479120370372</v>
      </c>
      <c r="M57" s="128" t="s">
        <v>999</v>
      </c>
    </row>
    <row r="58" spans="1:13">
      <c r="A58" s="54">
        <v>-1</v>
      </c>
      <c r="B58" s="121" t="s">
        <v>217</v>
      </c>
      <c r="C58" s="121">
        <v>41459</v>
      </c>
      <c r="D58" s="54">
        <v>501658483200</v>
      </c>
      <c r="E58" s="54">
        <v>-8.2318242192868707E-2</v>
      </c>
      <c r="F58" s="122">
        <v>-1.55524466629258E-2</v>
      </c>
      <c r="G58" s="54">
        <v>-744.23314202095003</v>
      </c>
      <c r="H58" s="54">
        <v>-6.1808588468780004</v>
      </c>
      <c r="I58" s="128">
        <v>0.53475591671619305</v>
      </c>
      <c r="J58" s="128">
        <v>0.65548831234924598</v>
      </c>
      <c r="K58" s="128">
        <v>38038992</v>
      </c>
      <c r="L58" s="121">
        <v>39056</v>
      </c>
      <c r="M58" s="128" t="s">
        <v>1000</v>
      </c>
    </row>
    <row r="59" spans="1:13">
      <c r="A59" s="54">
        <v>-1</v>
      </c>
      <c r="B59" s="121" t="s">
        <v>218</v>
      </c>
      <c r="C59" s="121">
        <v>41459</v>
      </c>
      <c r="D59" s="54">
        <v>254394624000</v>
      </c>
      <c r="E59" s="122">
        <v>0.124348360834246</v>
      </c>
      <c r="F59" s="122">
        <v>9.4435048445728198E-2</v>
      </c>
      <c r="G59" s="54">
        <v>3062.6326188163898</v>
      </c>
      <c r="H59" s="54">
        <v>7.8363953458039104</v>
      </c>
      <c r="I59" s="128">
        <v>0.97724064578078396</v>
      </c>
      <c r="J59" s="128">
        <v>0.307374397220055</v>
      </c>
      <c r="K59" s="128">
        <v>4174144</v>
      </c>
      <c r="L59" s="121">
        <v>40282.690671296295</v>
      </c>
      <c r="M59" s="128" t="s">
        <v>1001</v>
      </c>
    </row>
    <row r="60" spans="1:13">
      <c r="A60" s="54">
        <v>-1</v>
      </c>
      <c r="B60" s="121" t="s">
        <v>219</v>
      </c>
      <c r="C60" s="121">
        <v>41459</v>
      </c>
      <c r="D60" s="54">
        <v>32178128400</v>
      </c>
      <c r="E60" s="54">
        <v>-0.18242343696465099</v>
      </c>
      <c r="F60" s="54">
        <v>-3.6219449068228597E-2</v>
      </c>
      <c r="G60" s="54">
        <v>-1782.21957526591</v>
      </c>
      <c r="H60" s="54">
        <v>-1.8516236976622999</v>
      </c>
      <c r="I60" s="128">
        <v>0.34973594077179898</v>
      </c>
      <c r="J60" s="128">
        <v>0.23433788997819099</v>
      </c>
      <c r="K60" s="128">
        <v>3180522</v>
      </c>
      <c r="L60" s="121">
        <v>40399.762974537036</v>
      </c>
      <c r="M60" s="128" t="s">
        <v>1002</v>
      </c>
    </row>
    <row r="61" spans="1:13">
      <c r="A61" s="54">
        <v>-1</v>
      </c>
      <c r="B61" s="121" t="s">
        <v>117</v>
      </c>
      <c r="C61" s="121">
        <v>41459</v>
      </c>
      <c r="D61" s="54">
        <v>28920035945000</v>
      </c>
      <c r="E61" s="54">
        <v>9.3215147189679506E-2</v>
      </c>
      <c r="F61" s="54">
        <v>2.3828451940990099E-2</v>
      </c>
      <c r="G61" s="54">
        <v>1633.9121495275001</v>
      </c>
      <c r="H61" s="54">
        <v>26.011190388840902</v>
      </c>
      <c r="I61" s="128">
        <v>2.33332026718073</v>
      </c>
      <c r="J61" s="128">
        <v>2.2806867212500301</v>
      </c>
      <c r="K61" s="128">
        <v>68047143</v>
      </c>
      <c r="L61" s="121">
        <v>39989.359409722223</v>
      </c>
      <c r="M61" s="128" t="s">
        <v>1003</v>
      </c>
    </row>
    <row r="62" spans="1:13">
      <c r="A62" s="54">
        <v>-1</v>
      </c>
      <c r="B62" s="121" t="s">
        <v>220</v>
      </c>
      <c r="C62" s="121">
        <v>41459</v>
      </c>
      <c r="D62" s="54">
        <v>801684590700</v>
      </c>
      <c r="E62" s="54">
        <v>9.0084970048123394E-2</v>
      </c>
      <c r="F62" s="54">
        <v>6.8027033727164801E-2</v>
      </c>
      <c r="G62" s="54">
        <v>1410.9288651468901</v>
      </c>
      <c r="H62" s="54">
        <v>7.8671577810865703</v>
      </c>
      <c r="I62" s="128">
        <v>0.69105889166971601</v>
      </c>
      <c r="J62" s="128">
        <v>1.4303712216712701</v>
      </c>
      <c r="K62" s="128">
        <v>28889534</v>
      </c>
      <c r="L62" s="121">
        <v>39989</v>
      </c>
      <c r="M62" s="128" t="s">
        <v>1004</v>
      </c>
    </row>
    <row r="63" spans="1:13">
      <c r="A63" s="54">
        <v>-1</v>
      </c>
      <c r="B63" s="121" t="s">
        <v>96</v>
      </c>
      <c r="C63" s="121">
        <v>41459</v>
      </c>
      <c r="D63" s="54">
        <v>13252976000</v>
      </c>
      <c r="E63" s="54">
        <v>0.169551471277507</v>
      </c>
      <c r="F63" s="54">
        <v>6.5989412098764702E-2</v>
      </c>
      <c r="G63" s="54">
        <v>2428.36050782858</v>
      </c>
      <c r="H63" s="54">
        <v>1.81192207080259</v>
      </c>
      <c r="I63" s="128">
        <v>0.30108692088643602</v>
      </c>
      <c r="J63" s="128">
        <v>-0.58897450155990405</v>
      </c>
      <c r="K63" s="128">
        <v>1151877</v>
      </c>
      <c r="L63" s="121">
        <v>40142.399918981479</v>
      </c>
      <c r="M63" s="128" t="s">
        <v>1005</v>
      </c>
    </row>
    <row r="64" spans="1:13">
      <c r="A64" s="54">
        <v>-1</v>
      </c>
      <c r="B64" s="121" t="s">
        <v>221</v>
      </c>
      <c r="C64" s="121">
        <v>41459</v>
      </c>
      <c r="D64" s="54">
        <v>276879202100</v>
      </c>
      <c r="E64" s="54">
        <v>0.108035681736331</v>
      </c>
      <c r="F64" s="54">
        <v>9.0015195789196298E-2</v>
      </c>
      <c r="G64" s="54">
        <v>3026.7415934156202</v>
      </c>
      <c r="H64" s="54">
        <v>4.9888632821673804</v>
      </c>
      <c r="I64" s="128">
        <v>0.56142048811901302</v>
      </c>
      <c r="J64" s="128">
        <v>4.3427047006685898E-2</v>
      </c>
      <c r="K64" s="128">
        <v>10485706</v>
      </c>
      <c r="L64" s="121">
        <v>40739.653067129628</v>
      </c>
      <c r="M64" s="128" t="s">
        <v>1006</v>
      </c>
    </row>
    <row r="65" spans="1:13">
      <c r="A65" s="54">
        <v>-1</v>
      </c>
      <c r="B65" s="121" t="s">
        <v>1638</v>
      </c>
      <c r="C65" s="121">
        <v>41459</v>
      </c>
      <c r="D65" s="54">
        <v>155680000000</v>
      </c>
      <c r="E65" s="54">
        <v>0.21969208129500301</v>
      </c>
      <c r="F65" s="54">
        <v>0.15016655431894099</v>
      </c>
      <c r="G65" s="54">
        <v>3669.5665527678598</v>
      </c>
      <c r="H65" s="54">
        <v>3.7879133134990002</v>
      </c>
      <c r="I65" s="128">
        <v>0.81995825806441003</v>
      </c>
      <c r="J65" s="128">
        <v>-4.5262560669014802E-2</v>
      </c>
      <c r="K65" s="128">
        <v>11148600</v>
      </c>
      <c r="L65" s="121">
        <v>41243.612175925926</v>
      </c>
      <c r="M65" s="128" t="s">
        <v>1639</v>
      </c>
    </row>
    <row r="66" spans="1:13">
      <c r="A66" s="54">
        <v>-1</v>
      </c>
      <c r="B66" s="121" t="s">
        <v>222</v>
      </c>
      <c r="C66" s="121">
        <v>41459</v>
      </c>
      <c r="D66" s="54">
        <v>148800000000</v>
      </c>
      <c r="E66" s="54">
        <v>0.14106083010034701</v>
      </c>
      <c r="F66" s="54">
        <v>1.4151397338983801E-2</v>
      </c>
      <c r="G66" s="54">
        <v>2647.9212671250002</v>
      </c>
      <c r="H66" s="54">
        <v>7.0243780398331399</v>
      </c>
      <c r="I66" s="128">
        <v>1.0225489174365801</v>
      </c>
      <c r="J66" s="128">
        <v>-0.35016609948539501</v>
      </c>
      <c r="K66" s="128">
        <v>4933268</v>
      </c>
      <c r="L66" s="121">
        <v>40632.572314814817</v>
      </c>
      <c r="M66" s="128" t="s">
        <v>1007</v>
      </c>
    </row>
    <row r="67" spans="1:13">
      <c r="A67" s="54">
        <v>-1</v>
      </c>
      <c r="B67" s="121" t="s">
        <v>223</v>
      </c>
      <c r="C67" s="121">
        <v>41459</v>
      </c>
      <c r="D67" s="54">
        <v>27600000000</v>
      </c>
      <c r="E67" s="54">
        <v>0.146521094717705</v>
      </c>
      <c r="F67" s="54">
        <v>2.3838819315904501E-2</v>
      </c>
      <c r="G67" s="54">
        <v>1737.19793333333</v>
      </c>
      <c r="H67" s="54">
        <v>5.7563964405668004</v>
      </c>
      <c r="I67" s="128">
        <v>0.69423737324266299</v>
      </c>
      <c r="J67" s="122">
        <v>0.27181930861292902</v>
      </c>
      <c r="K67" s="128">
        <v>882476</v>
      </c>
      <c r="L67" s="121">
        <v>39405</v>
      </c>
      <c r="M67" s="128" t="s">
        <v>1008</v>
      </c>
    </row>
    <row r="68" spans="1:13">
      <c r="A68" s="54">
        <v>-1</v>
      </c>
      <c r="B68" s="121" t="s">
        <v>224</v>
      </c>
      <c r="C68" s="121">
        <v>41459</v>
      </c>
      <c r="D68" s="54">
        <v>107500000000</v>
      </c>
      <c r="E68" s="54">
        <v>6.0823508141661702E-2</v>
      </c>
      <c r="F68" s="54">
        <v>2.6098492413460302E-2</v>
      </c>
      <c r="G68" s="54">
        <v>1204.6011974</v>
      </c>
      <c r="H68" s="54">
        <v>17.848230639655199</v>
      </c>
      <c r="I68" s="128">
        <v>1.0468536153776899</v>
      </c>
      <c r="J68" s="128">
        <v>6.7231690251599502E-2</v>
      </c>
      <c r="K68" s="128">
        <v>2821880</v>
      </c>
      <c r="L68" s="121">
        <v>37182</v>
      </c>
      <c r="M68" s="128" t="s">
        <v>1009</v>
      </c>
    </row>
    <row r="69" spans="1:13">
      <c r="A69" s="54">
        <v>-1</v>
      </c>
      <c r="B69" s="121" t="s">
        <v>225</v>
      </c>
      <c r="C69" s="121">
        <v>41459</v>
      </c>
      <c r="D69" s="54">
        <v>91802430000</v>
      </c>
      <c r="E69" s="54">
        <v>0.52157566538368805</v>
      </c>
      <c r="F69" s="54">
        <v>0.225993187595186</v>
      </c>
      <c r="G69" s="54">
        <v>6595.9207283198002</v>
      </c>
      <c r="H69" s="54">
        <v>4.09343912883529</v>
      </c>
      <c r="I69" s="128">
        <v>0.95620538659454501</v>
      </c>
      <c r="J69" s="128">
        <v>-8.0216323055757904E-2</v>
      </c>
      <c r="K69" s="128">
        <v>1438675</v>
      </c>
      <c r="L69" s="121">
        <v>39456</v>
      </c>
      <c r="M69" s="128" t="s">
        <v>1010</v>
      </c>
    </row>
    <row r="70" spans="1:13">
      <c r="A70" s="54">
        <v>-1</v>
      </c>
      <c r="B70" s="121" t="s">
        <v>226</v>
      </c>
      <c r="C70" s="121">
        <v>41459</v>
      </c>
      <c r="D70" s="54">
        <v>124041084000</v>
      </c>
      <c r="E70" s="54">
        <v>0.12372176519978501</v>
      </c>
      <c r="F70" s="54">
        <v>4.1005926670854599E-2</v>
      </c>
      <c r="G70" s="54">
        <v>1754.3217734106499</v>
      </c>
      <c r="H70" s="54">
        <v>5.3581960518708502</v>
      </c>
      <c r="I70" s="128">
        <v>0.65771136420903797</v>
      </c>
      <c r="J70" s="128">
        <v>0.26258903535649802</v>
      </c>
      <c r="K70" s="128">
        <v>5033255</v>
      </c>
      <c r="L70" s="121">
        <v>40283.692719907405</v>
      </c>
      <c r="M70" s="128" t="s">
        <v>1011</v>
      </c>
    </row>
    <row r="71" spans="1:13">
      <c r="A71" s="54">
        <v>-1</v>
      </c>
      <c r="B71" s="121" t="s">
        <v>227</v>
      </c>
      <c r="C71" s="121">
        <v>41459</v>
      </c>
      <c r="D71" s="54">
        <v>90000000000</v>
      </c>
      <c r="E71" s="54">
        <v>2.3706410171409901E-2</v>
      </c>
      <c r="F71" s="54">
        <v>1.2066706980944799E-2</v>
      </c>
      <c r="G71" s="54">
        <v>258.40663075999998</v>
      </c>
      <c r="H71" s="54">
        <v>13.9315310501593</v>
      </c>
      <c r="I71" s="128">
        <v>0.32814801790596998</v>
      </c>
      <c r="J71" s="128">
        <v>0.30566961498004602</v>
      </c>
      <c r="K71" s="128">
        <v>6248125</v>
      </c>
      <c r="L71" s="121">
        <v>40605.682951388888</v>
      </c>
      <c r="M71" s="128" t="s">
        <v>1012</v>
      </c>
    </row>
    <row r="72" spans="1:13">
      <c r="A72" s="54">
        <v>-1</v>
      </c>
      <c r="B72" s="121" t="s">
        <v>228</v>
      </c>
      <c r="C72" s="121">
        <v>41459</v>
      </c>
      <c r="D72" s="54">
        <v>45540000000</v>
      </c>
      <c r="E72" s="54">
        <v>7.2377274260176705E-2</v>
      </c>
      <c r="F72" s="54">
        <v>3.7431578245121298E-2</v>
      </c>
      <c r="G72" s="54">
        <v>1800.7208767391301</v>
      </c>
      <c r="H72" s="54">
        <v>5.4977982028661803</v>
      </c>
      <c r="I72" s="128">
        <v>0.391999607899922</v>
      </c>
      <c r="J72" s="128">
        <v>0.445188840399246</v>
      </c>
      <c r="K72" s="128">
        <v>2885565</v>
      </c>
      <c r="L72" s="121">
        <v>39709.468784722223</v>
      </c>
      <c r="M72" s="128" t="s">
        <v>1013</v>
      </c>
    </row>
    <row r="73" spans="1:13">
      <c r="A73" s="54">
        <v>-1</v>
      </c>
      <c r="B73" s="121" t="s">
        <v>229</v>
      </c>
      <c r="C73" s="121">
        <v>41459</v>
      </c>
      <c r="D73" s="54">
        <v>67314298500</v>
      </c>
      <c r="E73" s="54">
        <v>-1.8479197374494799E-3</v>
      </c>
      <c r="F73" s="54">
        <v>-6.1637325260637996E-4</v>
      </c>
      <c r="G73" s="54">
        <v>-31.247259176295199</v>
      </c>
      <c r="H73" s="54">
        <v>-144.01263082343499</v>
      </c>
      <c r="I73" s="128">
        <v>0.26663392713268502</v>
      </c>
      <c r="J73" s="128">
        <v>1.56432720209398</v>
      </c>
      <c r="K73" s="128">
        <v>8182497</v>
      </c>
      <c r="L73" s="121">
        <v>39387</v>
      </c>
      <c r="M73" s="128" t="s">
        <v>1014</v>
      </c>
    </row>
    <row r="74" spans="1:13">
      <c r="A74" s="54">
        <v>-1</v>
      </c>
      <c r="B74" s="121" t="s">
        <v>230</v>
      </c>
      <c r="C74" s="121">
        <v>41459</v>
      </c>
      <c r="D74" s="54">
        <v>8343111600</v>
      </c>
      <c r="E74" s="54">
        <v>-0.120348098193877</v>
      </c>
      <c r="F74" s="54">
        <v>-2.3744760318077599E-2</v>
      </c>
      <c r="G74" s="54">
        <v>-1588.1256787935099</v>
      </c>
      <c r="H74" s="54">
        <v>-1.1334115580622399</v>
      </c>
      <c r="I74" s="128">
        <v>0.143479509581528</v>
      </c>
      <c r="J74" s="128">
        <v>1.1107721078247901</v>
      </c>
      <c r="K74" s="128">
        <v>4045465</v>
      </c>
      <c r="L74" s="121">
        <v>39080</v>
      </c>
      <c r="M74" s="128" t="s">
        <v>1015</v>
      </c>
    </row>
    <row r="75" spans="1:13">
      <c r="A75" s="54">
        <v>-1</v>
      </c>
      <c r="B75" s="121" t="s">
        <v>231</v>
      </c>
      <c r="C75" s="121">
        <v>41459</v>
      </c>
      <c r="D75" s="54">
        <v>5233750000</v>
      </c>
      <c r="E75" s="54">
        <v>6.16905424103261E-2</v>
      </c>
      <c r="F75" s="54">
        <v>2.6153757303279599E-2</v>
      </c>
      <c r="G75" s="54">
        <v>845.91449782566303</v>
      </c>
      <c r="H75" s="54">
        <v>6.26540863600649</v>
      </c>
      <c r="I75" s="128">
        <v>0.42080620066062802</v>
      </c>
      <c r="J75" s="128">
        <v>-0.173373642972624</v>
      </c>
      <c r="K75" s="128">
        <v>243514</v>
      </c>
      <c r="L75" s="121">
        <v>38547</v>
      </c>
      <c r="M75" s="128" t="s">
        <v>1016</v>
      </c>
    </row>
    <row r="76" spans="1:13">
      <c r="A76" s="54">
        <v>-1</v>
      </c>
      <c r="B76" s="121" t="s">
        <v>232</v>
      </c>
      <c r="C76" s="121">
        <v>41459</v>
      </c>
      <c r="D76" s="54">
        <v>30911878100</v>
      </c>
      <c r="E76" s="54">
        <v>-0.107415114809274</v>
      </c>
      <c r="F76" s="54">
        <v>-2.7780652709236301E-2</v>
      </c>
      <c r="G76" s="54">
        <v>-1107.62582992329</v>
      </c>
      <c r="H76" s="54">
        <v>-2.0765135101257899</v>
      </c>
      <c r="I76" s="128">
        <v>0.232634181016067</v>
      </c>
      <c r="J76" s="128">
        <v>-0.21203920747834101</v>
      </c>
      <c r="K76" s="128">
        <v>4413852</v>
      </c>
      <c r="L76" s="121">
        <v>40743.630648148152</v>
      </c>
      <c r="M76" s="128" t="s">
        <v>1017</v>
      </c>
    </row>
    <row r="77" spans="1:13">
      <c r="A77" s="54">
        <v>-1</v>
      </c>
      <c r="B77" s="121" t="s">
        <v>233</v>
      </c>
      <c r="C77" s="121">
        <v>41459</v>
      </c>
      <c r="D77" s="54">
        <v>2019146850000</v>
      </c>
      <c r="E77" s="54">
        <v>0.26879942021789999</v>
      </c>
      <c r="F77" s="54">
        <v>6.2601398114872794E-2</v>
      </c>
      <c r="G77" s="54">
        <v>3444.8191581733199</v>
      </c>
      <c r="H77" s="54">
        <v>5.1962089091178303</v>
      </c>
      <c r="I77" s="128">
        <v>1.2104279918585501</v>
      </c>
      <c r="J77" s="128">
        <v>1.00929206297189</v>
      </c>
      <c r="K77" s="128">
        <v>56400750</v>
      </c>
      <c r="L77" s="121">
        <v>38772</v>
      </c>
      <c r="M77" s="128" t="s">
        <v>1018</v>
      </c>
    </row>
    <row r="78" spans="1:13">
      <c r="A78" s="54">
        <v>-1</v>
      </c>
      <c r="B78" s="121" t="s">
        <v>234</v>
      </c>
      <c r="C78" s="121">
        <v>41459</v>
      </c>
      <c r="D78" s="54">
        <v>44000000000</v>
      </c>
      <c r="E78" s="54">
        <v>0.24539084303276801</v>
      </c>
      <c r="F78" s="54">
        <v>4.8805158231587903E-2</v>
      </c>
      <c r="G78" s="54">
        <v>5966.7632148514804</v>
      </c>
      <c r="H78" s="54">
        <v>3.6870911762077698</v>
      </c>
      <c r="I78" s="128">
        <v>0.80781759521954899</v>
      </c>
      <c r="J78" s="128">
        <v>0.73663233218632596</v>
      </c>
      <c r="K78" s="128">
        <v>394517</v>
      </c>
      <c r="L78" s="121">
        <v>39065</v>
      </c>
      <c r="M78" s="128" t="s">
        <v>1019</v>
      </c>
    </row>
    <row r="79" spans="1:13">
      <c r="A79" s="54">
        <v>-1</v>
      </c>
      <c r="B79" s="121" t="s">
        <v>235</v>
      </c>
      <c r="C79" s="121">
        <v>41459</v>
      </c>
      <c r="D79" s="54">
        <v>35235000000</v>
      </c>
      <c r="E79" s="54">
        <v>8.3251104491727401E-2</v>
      </c>
      <c r="F79" s="54">
        <v>3.2921640903680799E-2</v>
      </c>
      <c r="G79" s="54">
        <v>1548.98794296296</v>
      </c>
      <c r="H79" s="54">
        <v>5.6165705094891303</v>
      </c>
      <c r="I79" s="128">
        <v>0.44192196588134203</v>
      </c>
      <c r="J79" s="128">
        <v>-6.0431543952154998E-2</v>
      </c>
      <c r="K79" s="128">
        <v>1557470</v>
      </c>
      <c r="L79" s="121">
        <v>40248.39167824074</v>
      </c>
      <c r="M79" s="128" t="s">
        <v>1608</v>
      </c>
    </row>
    <row r="80" spans="1:13">
      <c r="A80" s="54">
        <v>-1</v>
      </c>
      <c r="B80" s="121" t="s">
        <v>236</v>
      </c>
      <c r="C80" s="121">
        <v>41459</v>
      </c>
      <c r="D80" s="54">
        <v>277801196000</v>
      </c>
      <c r="E80" s="54">
        <v>0.25642723748274598</v>
      </c>
      <c r="F80" s="54">
        <v>0.101674502221081</v>
      </c>
      <c r="G80" s="54">
        <v>4609.7261313677</v>
      </c>
      <c r="H80" s="54">
        <v>4.5989716950299604</v>
      </c>
      <c r="I80" s="128">
        <v>1.0859299300310901</v>
      </c>
      <c r="J80" s="128">
        <v>0.102624332921346</v>
      </c>
      <c r="K80" s="128">
        <v>5050716</v>
      </c>
      <c r="L80" s="121">
        <v>39037</v>
      </c>
      <c r="M80" s="128" t="s">
        <v>1020</v>
      </c>
    </row>
    <row r="81" spans="1:13">
      <c r="A81" s="54">
        <v>-1</v>
      </c>
      <c r="B81" s="121" t="s">
        <v>237</v>
      </c>
      <c r="C81" s="121">
        <v>41459</v>
      </c>
      <c r="D81" s="54">
        <v>314000000000</v>
      </c>
      <c r="E81" s="54">
        <v>5.1679937041222103E-3</v>
      </c>
      <c r="F81" s="54">
        <v>1.3421412735670601E-3</v>
      </c>
      <c r="G81" s="54">
        <v>71.630524438871504</v>
      </c>
      <c r="H81" s="54">
        <v>219.18030229414501</v>
      </c>
      <c r="I81" s="128">
        <v>1.46337503684558</v>
      </c>
      <c r="J81" s="128">
        <v>0.63362572416331997</v>
      </c>
      <c r="K81" s="128">
        <v>14130282</v>
      </c>
      <c r="L81" s="121">
        <v>40399.63962962963</v>
      </c>
      <c r="M81" s="128" t="s">
        <v>1021</v>
      </c>
    </row>
    <row r="82" spans="1:13">
      <c r="A82" s="54">
        <v>-1</v>
      </c>
      <c r="B82" s="121" t="s">
        <v>1630</v>
      </c>
      <c r="C82" s="121">
        <v>41459</v>
      </c>
      <c r="D82" s="54">
        <v>53600000000</v>
      </c>
      <c r="E82" s="54">
        <v>-0.12564870308270901</v>
      </c>
      <c r="F82" s="54">
        <v>-2.87836942235545E-2</v>
      </c>
      <c r="G82" s="54">
        <v>-2002.29386675</v>
      </c>
      <c r="H82" s="54">
        <v>-3.3461621749234198</v>
      </c>
      <c r="I82" s="128">
        <v>0.457207250796973</v>
      </c>
      <c r="J82" s="128">
        <v>-1.09391440908211</v>
      </c>
      <c r="K82" s="128">
        <v>2668499</v>
      </c>
      <c r="L82" s="121">
        <v>41228.674722222226</v>
      </c>
      <c r="M82" s="128" t="s">
        <v>1631</v>
      </c>
    </row>
    <row r="83" spans="1:13">
      <c r="A83" s="54">
        <v>-1</v>
      </c>
      <c r="B83" s="121" t="s">
        <v>238</v>
      </c>
      <c r="C83" s="121">
        <v>41459</v>
      </c>
      <c r="D83" s="54">
        <v>158600000000</v>
      </c>
      <c r="E83" s="54">
        <v>0.16602177229378701</v>
      </c>
      <c r="F83" s="54">
        <v>9.1112610351589601E-2</v>
      </c>
      <c r="G83" s="54">
        <v>2279.7830053846201</v>
      </c>
      <c r="H83" s="54">
        <v>5.3513865009015502</v>
      </c>
      <c r="I83" s="128">
        <v>0.82640532003501599</v>
      </c>
      <c r="J83" s="128">
        <v>0.49004800413962402</v>
      </c>
      <c r="K83" s="128">
        <v>4346448</v>
      </c>
      <c r="L83" s="121">
        <v>40554.661030092589</v>
      </c>
      <c r="M83" s="128" t="s">
        <v>1022</v>
      </c>
    </row>
    <row r="84" spans="1:13">
      <c r="A84" s="54">
        <v>-1</v>
      </c>
      <c r="B84" s="121" t="s">
        <v>239</v>
      </c>
      <c r="C84" s="121">
        <v>41459</v>
      </c>
      <c r="D84" s="54">
        <v>19612515000</v>
      </c>
      <c r="E84" s="54">
        <v>1.5198717311949101E-2</v>
      </c>
      <c r="F84" s="54">
        <v>1.28416784780583E-2</v>
      </c>
      <c r="G84" s="54">
        <v>188.26756273226599</v>
      </c>
      <c r="H84" s="54">
        <v>22.839834635321701</v>
      </c>
      <c r="I84" s="128">
        <v>0.34108141341354098</v>
      </c>
      <c r="J84" s="128">
        <v>-0.17912824992172199</v>
      </c>
      <c r="K84" s="128">
        <v>2567380</v>
      </c>
      <c r="L84" s="121">
        <v>39062</v>
      </c>
      <c r="M84" s="128" t="s">
        <v>1023</v>
      </c>
    </row>
    <row r="85" spans="1:13">
      <c r="A85" s="54">
        <v>-1</v>
      </c>
      <c r="B85" s="121" t="s">
        <v>240</v>
      </c>
      <c r="C85" s="121">
        <v>41459</v>
      </c>
      <c r="D85" s="54">
        <v>291467853600</v>
      </c>
      <c r="E85" s="54">
        <v>2.0285632340875201E-2</v>
      </c>
      <c r="F85" s="54">
        <v>7.0542717308772302E-3</v>
      </c>
      <c r="G85" s="54">
        <v>182.01972326158</v>
      </c>
      <c r="H85" s="54">
        <v>24.173204536064301</v>
      </c>
      <c r="I85" s="128">
        <v>0.50146945197665305</v>
      </c>
      <c r="J85" s="128">
        <v>0.57430027976312203</v>
      </c>
      <c r="K85" s="128">
        <v>20622158</v>
      </c>
      <c r="L85" s="121">
        <v>40200.662719907406</v>
      </c>
      <c r="M85" s="128" t="s">
        <v>1024</v>
      </c>
    </row>
    <row r="86" spans="1:13">
      <c r="A86" s="54">
        <v>-1</v>
      </c>
      <c r="B86" s="121" t="s">
        <v>241</v>
      </c>
      <c r="C86" s="121">
        <v>41459</v>
      </c>
      <c r="D86" s="54">
        <v>32674400000</v>
      </c>
      <c r="E86" s="54">
        <v>2.0308336125832001E-2</v>
      </c>
      <c r="F86" s="54">
        <v>8.0435666022165807E-3</v>
      </c>
      <c r="G86" s="54">
        <v>181.76507339078901</v>
      </c>
      <c r="H86" s="54">
        <v>24.20707079704</v>
      </c>
      <c r="I86" s="128">
        <v>0.49333449676572499</v>
      </c>
      <c r="J86" s="128">
        <v>1.9833080671441601</v>
      </c>
      <c r="K86" s="128">
        <v>3408500</v>
      </c>
      <c r="L86" s="121">
        <v>40352.738622685189</v>
      </c>
      <c r="M86" s="128" t="s">
        <v>1640</v>
      </c>
    </row>
    <row r="87" spans="1:13">
      <c r="A87" s="54">
        <v>-1</v>
      </c>
      <c r="B87" s="121" t="s">
        <v>242</v>
      </c>
      <c r="C87" s="121">
        <v>41459</v>
      </c>
      <c r="D87" s="54">
        <v>57000000000</v>
      </c>
      <c r="E87" s="54">
        <v>0.14662085267237299</v>
      </c>
      <c r="F87" s="54">
        <v>4.6713779224261003E-2</v>
      </c>
      <c r="G87" s="54">
        <v>1918.8978437999999</v>
      </c>
      <c r="H87" s="54">
        <v>5.9409103183025804</v>
      </c>
      <c r="I87" s="128">
        <v>0.96479782777032497</v>
      </c>
      <c r="J87" s="128">
        <v>0.21643277788540399</v>
      </c>
      <c r="K87" s="128">
        <v>3171743</v>
      </c>
      <c r="L87" s="121">
        <v>40511.689965277779</v>
      </c>
      <c r="M87" s="128" t="s">
        <v>1025</v>
      </c>
    </row>
    <row r="88" spans="1:13">
      <c r="A88" s="54">
        <v>-1</v>
      </c>
      <c r="B88" s="121" t="s">
        <v>243</v>
      </c>
      <c r="C88" s="121">
        <v>41459</v>
      </c>
      <c r="D88" s="54">
        <v>37873524000</v>
      </c>
      <c r="E88" s="54">
        <v>5.4841157782991298E-2</v>
      </c>
      <c r="F88" s="54">
        <v>2.9746317592949701E-2</v>
      </c>
      <c r="G88" s="54">
        <v>790.15759408076201</v>
      </c>
      <c r="H88" s="54">
        <v>6.5809656693225502</v>
      </c>
      <c r="I88" s="128">
        <v>0.38699635163879997</v>
      </c>
      <c r="J88" s="128">
        <v>-0.281793898226877</v>
      </c>
      <c r="K88" s="128">
        <v>4180240</v>
      </c>
      <c r="L88" s="121">
        <v>40248.419606481482</v>
      </c>
      <c r="M88" s="128" t="s">
        <v>1026</v>
      </c>
    </row>
    <row r="89" spans="1:13">
      <c r="A89" s="54">
        <v>-1</v>
      </c>
      <c r="B89" s="121" t="s">
        <v>244</v>
      </c>
      <c r="C89" s="121">
        <v>41459</v>
      </c>
      <c r="D89" s="54">
        <v>157350856000</v>
      </c>
      <c r="E89" s="54">
        <v>0.16260551041235599</v>
      </c>
      <c r="F89" s="54">
        <v>5.5320426758543997E-2</v>
      </c>
      <c r="G89" s="54">
        <v>2320.6731047366502</v>
      </c>
      <c r="H89" s="54">
        <v>5.60182301137809</v>
      </c>
      <c r="I89" s="128">
        <v>1.06205256822746</v>
      </c>
      <c r="J89" s="128">
        <v>0.54065198612049203</v>
      </c>
      <c r="K89" s="128">
        <v>4787404</v>
      </c>
      <c r="L89" s="121">
        <v>40350.460347222222</v>
      </c>
      <c r="M89" s="128" t="s">
        <v>1027</v>
      </c>
    </row>
    <row r="90" spans="1:13">
      <c r="A90" s="54">
        <v>-1</v>
      </c>
      <c r="B90" s="121" t="s">
        <v>245</v>
      </c>
      <c r="C90" s="121">
        <v>41459</v>
      </c>
      <c r="D90" s="54">
        <v>85938021000</v>
      </c>
      <c r="E90" s="54">
        <v>2.52430949087823E-2</v>
      </c>
      <c r="F90" s="54">
        <v>5.4480659185510601E-3</v>
      </c>
      <c r="G90" s="54">
        <v>313.36855841141602</v>
      </c>
      <c r="H90" s="54">
        <v>20.742348986608501</v>
      </c>
      <c r="I90" s="128">
        <v>0.53004438255826403</v>
      </c>
      <c r="J90" s="128">
        <v>-1.5048398257793101</v>
      </c>
      <c r="K90" s="128">
        <v>3416840</v>
      </c>
      <c r="L90" s="121">
        <v>40491.36513888889</v>
      </c>
      <c r="M90" s="128" t="s">
        <v>1028</v>
      </c>
    </row>
    <row r="91" spans="1:13">
      <c r="A91" s="54">
        <v>-1</v>
      </c>
      <c r="B91" s="121" t="s">
        <v>246</v>
      </c>
      <c r="C91" s="121">
        <v>41459</v>
      </c>
      <c r="D91" s="54">
        <v>648360195200</v>
      </c>
      <c r="E91" s="54">
        <v>0.31856214440604103</v>
      </c>
      <c r="F91" s="54">
        <v>0.19731658102116001</v>
      </c>
      <c r="G91" s="54">
        <v>5617.6472757555202</v>
      </c>
      <c r="H91" s="54">
        <v>5.4115181156352401</v>
      </c>
      <c r="I91" s="128">
        <v>1.7192131755889599</v>
      </c>
      <c r="J91" s="128">
        <v>0.35626155893907202</v>
      </c>
      <c r="K91" s="128">
        <v>4548109</v>
      </c>
      <c r="L91" s="121">
        <v>40870.694756944446</v>
      </c>
      <c r="M91" s="128" t="s">
        <v>1029</v>
      </c>
    </row>
    <row r="92" spans="1:13">
      <c r="A92" s="54">
        <v>-1</v>
      </c>
      <c r="B92" s="121" t="s">
        <v>247</v>
      </c>
      <c r="C92" s="121">
        <v>41459</v>
      </c>
      <c r="D92" s="54">
        <v>49575345000</v>
      </c>
      <c r="E92" s="54">
        <v>-0.111375839595608</v>
      </c>
      <c r="F92" s="54">
        <v>-1.42628226701136E-2</v>
      </c>
      <c r="G92" s="54">
        <v>-2531.1537461152702</v>
      </c>
      <c r="H92" s="54">
        <v>-1.9753837583646701</v>
      </c>
      <c r="I92" s="128">
        <v>0.23985621817258199</v>
      </c>
      <c r="J92" s="128">
        <v>1.2597349119005199</v>
      </c>
      <c r="K92" s="128">
        <v>3523417</v>
      </c>
      <c r="L92" s="121">
        <v>39638</v>
      </c>
      <c r="M92" s="128" t="s">
        <v>1030</v>
      </c>
    </row>
    <row r="93" spans="1:13">
      <c r="A93" s="54">
        <v>-1</v>
      </c>
      <c r="B93" s="121" t="s">
        <v>248</v>
      </c>
      <c r="C93" s="121">
        <v>41459</v>
      </c>
      <c r="D93" s="54">
        <v>353523854400</v>
      </c>
      <c r="E93" s="54">
        <v>6.6002206129369301E-2</v>
      </c>
      <c r="F93" s="54">
        <v>4.4335026756152002E-2</v>
      </c>
      <c r="G93" s="54">
        <v>1715.35923776657</v>
      </c>
      <c r="H93" s="54">
        <v>14.982284430089299</v>
      </c>
      <c r="I93" s="128">
        <v>1.01911892623773</v>
      </c>
      <c r="J93" s="128">
        <v>0.71186195838593003</v>
      </c>
      <c r="K93" s="128">
        <v>3188047</v>
      </c>
      <c r="L93" s="121">
        <v>38849</v>
      </c>
      <c r="M93" s="128" t="s">
        <v>1031</v>
      </c>
    </row>
    <row r="94" spans="1:13">
      <c r="A94" s="54">
        <v>-1</v>
      </c>
      <c r="B94" s="121" t="s">
        <v>249</v>
      </c>
      <c r="C94" s="121">
        <v>41459</v>
      </c>
      <c r="D94" s="54">
        <v>57140300000</v>
      </c>
      <c r="E94" s="54">
        <v>0.18858876151387599</v>
      </c>
      <c r="F94" s="54">
        <v>0.12464155144719199</v>
      </c>
      <c r="G94" s="54">
        <v>3452.6282367785998</v>
      </c>
      <c r="H94" s="54">
        <v>4.0548819739313799</v>
      </c>
      <c r="I94" s="128">
        <v>0.78421352134674605</v>
      </c>
      <c r="J94" s="128">
        <v>0.69246824519554395</v>
      </c>
      <c r="K94" s="128">
        <v>2706784</v>
      </c>
      <c r="L94" s="121">
        <v>40196.575023148151</v>
      </c>
      <c r="M94" s="128" t="s">
        <v>1032</v>
      </c>
    </row>
    <row r="95" spans="1:13">
      <c r="A95" s="54">
        <v>-1</v>
      </c>
      <c r="B95" s="121" t="s">
        <v>250</v>
      </c>
      <c r="C95" s="121">
        <v>41459</v>
      </c>
      <c r="D95" s="54">
        <v>39000000000</v>
      </c>
      <c r="E95" s="54">
        <v>6.1748335800315197E-2</v>
      </c>
      <c r="F95" s="54">
        <v>1.2429105227188099E-2</v>
      </c>
      <c r="G95" s="54">
        <v>1764.059894</v>
      </c>
      <c r="H95" s="54">
        <v>4.4216185779914303</v>
      </c>
      <c r="I95" s="128">
        <v>0.42697394483374401</v>
      </c>
      <c r="J95" s="128">
        <v>0.48874788688465298</v>
      </c>
      <c r="K95" s="128">
        <v>2390575</v>
      </c>
      <c r="L95" s="121">
        <v>40121.590439814812</v>
      </c>
      <c r="M95" s="128" t="s">
        <v>1033</v>
      </c>
    </row>
    <row r="96" spans="1:13">
      <c r="A96" s="54">
        <v>-1</v>
      </c>
      <c r="B96" s="121" t="s">
        <v>119</v>
      </c>
      <c r="C96" s="121">
        <v>41459</v>
      </c>
      <c r="D96" s="54">
        <v>2340661680000</v>
      </c>
      <c r="E96" s="54">
        <v>0.31271009568654701</v>
      </c>
      <c r="F96" s="54">
        <v>0.15806863451129199</v>
      </c>
      <c r="G96" s="54">
        <v>5083.8958865519598</v>
      </c>
      <c r="H96" s="54">
        <v>7.8679817393210003</v>
      </c>
      <c r="I96" s="128">
        <v>2.26071512015031</v>
      </c>
      <c r="J96" s="128">
        <v>1.69652977453783</v>
      </c>
      <c r="K96" s="128">
        <v>29258271</v>
      </c>
      <c r="L96" s="121">
        <v>40036.572569444441</v>
      </c>
      <c r="M96" s="128" t="s">
        <v>1034</v>
      </c>
    </row>
    <row r="97" spans="1:13">
      <c r="A97" s="54">
        <v>-1</v>
      </c>
      <c r="B97" s="121" t="s">
        <v>251</v>
      </c>
      <c r="C97" s="121">
        <v>41459</v>
      </c>
      <c r="D97" s="54">
        <v>44588969400</v>
      </c>
      <c r="E97" s="54">
        <v>5.24206119793061E-2</v>
      </c>
      <c r="F97" s="54">
        <v>1.1258616065423801E-2</v>
      </c>
      <c r="G97" s="54">
        <v>640.83245629803696</v>
      </c>
      <c r="H97" s="54">
        <v>11.391433015379199</v>
      </c>
      <c r="I97" s="128">
        <v>0.57804823807941397</v>
      </c>
      <c r="J97" s="128">
        <v>-0.47698565346551097</v>
      </c>
      <c r="K97" s="128">
        <v>3650600</v>
      </c>
      <c r="L97" s="121">
        <v>40302.6327662037</v>
      </c>
      <c r="M97" s="128" t="s">
        <v>1035</v>
      </c>
    </row>
    <row r="98" spans="1:13">
      <c r="A98" s="54">
        <v>-1</v>
      </c>
      <c r="B98" s="121" t="s">
        <v>252</v>
      </c>
      <c r="C98" s="121">
        <v>41459</v>
      </c>
      <c r="D98" s="54">
        <v>28627143000</v>
      </c>
      <c r="E98" s="54">
        <v>-6.2699755440585994E-2</v>
      </c>
      <c r="F98" s="54">
        <v>-4.2750245690527398E-2</v>
      </c>
      <c r="G98" s="54">
        <v>-635.67032441903098</v>
      </c>
      <c r="H98" s="54">
        <v>-4.7194274842731403</v>
      </c>
      <c r="I98" s="128">
        <v>0.30423099335750903</v>
      </c>
      <c r="J98" s="128">
        <v>-0.30925725997711201</v>
      </c>
      <c r="K98" s="128">
        <v>2984116</v>
      </c>
      <c r="L98" s="121">
        <v>40452.362615740742</v>
      </c>
      <c r="M98" s="128" t="s">
        <v>1036</v>
      </c>
    </row>
    <row r="99" spans="1:13">
      <c r="A99" s="54">
        <v>-1</v>
      </c>
      <c r="B99" s="121" t="s">
        <v>253</v>
      </c>
      <c r="C99" s="121">
        <v>41459</v>
      </c>
      <c r="D99" s="54">
        <v>45518220000</v>
      </c>
      <c r="E99" s="54">
        <v>0.15644575691640999</v>
      </c>
      <c r="F99" s="54">
        <v>5.3454171452159298E-2</v>
      </c>
      <c r="G99" s="54">
        <v>2874.1174909739402</v>
      </c>
      <c r="H99" s="54">
        <v>5.7408926572478798</v>
      </c>
      <c r="I99" s="128">
        <v>0.907986307861257</v>
      </c>
      <c r="J99" s="128">
        <v>0.30802244598728001</v>
      </c>
      <c r="K99" s="128">
        <v>1862410</v>
      </c>
      <c r="L99" s="121">
        <v>39000</v>
      </c>
      <c r="M99" s="128" t="s">
        <v>1037</v>
      </c>
    </row>
    <row r="100" spans="1:13">
      <c r="A100" s="54">
        <v>-1</v>
      </c>
      <c r="B100" s="121" t="s">
        <v>254</v>
      </c>
      <c r="C100" s="121">
        <v>41459</v>
      </c>
      <c r="D100" s="54">
        <v>56319526400</v>
      </c>
      <c r="E100" s="54">
        <v>6.2769279655458796E-2</v>
      </c>
      <c r="F100" s="54">
        <v>1.6272290731692701E-2</v>
      </c>
      <c r="G100" s="54">
        <v>732.24843549820798</v>
      </c>
      <c r="H100" s="54">
        <v>8.7402030373005406</v>
      </c>
      <c r="I100" s="128">
        <v>0.53549497135374402</v>
      </c>
      <c r="J100" s="128">
        <v>0.28419379809014</v>
      </c>
      <c r="K100" s="128">
        <v>4543196</v>
      </c>
      <c r="L100" s="121">
        <v>39647</v>
      </c>
      <c r="M100" s="128" t="s">
        <v>1038</v>
      </c>
    </row>
    <row r="101" spans="1:13">
      <c r="A101" s="54">
        <v>-1</v>
      </c>
      <c r="B101" s="121" t="s">
        <v>255</v>
      </c>
      <c r="C101" s="121">
        <v>41459</v>
      </c>
      <c r="D101" s="54">
        <v>1558933728000</v>
      </c>
      <c r="E101" s="54">
        <v>0.105784061048722</v>
      </c>
      <c r="F101" s="54">
        <v>6.2767871899719496E-2</v>
      </c>
      <c r="G101" s="54">
        <v>5129.9093749089898</v>
      </c>
      <c r="H101" s="54">
        <v>7.2126030492802604</v>
      </c>
      <c r="I101" s="128">
        <v>0.75042289898302805</v>
      </c>
      <c r="J101" s="128">
        <v>0.46801431328395199</v>
      </c>
      <c r="K101" s="128">
        <v>14690740</v>
      </c>
      <c r="L101" s="121">
        <v>40198.582696759258</v>
      </c>
      <c r="M101" s="128" t="s">
        <v>1039</v>
      </c>
    </row>
    <row r="102" spans="1:13">
      <c r="A102" s="54">
        <v>-1</v>
      </c>
      <c r="B102" s="121" t="s">
        <v>118</v>
      </c>
      <c r="C102" s="121">
        <v>41459</v>
      </c>
      <c r="D102" s="54">
        <v>63689814786000</v>
      </c>
      <c r="E102" s="54">
        <v>0.171855236387389</v>
      </c>
      <c r="F102" s="54">
        <v>1.22401371351708E-2</v>
      </c>
      <c r="G102" s="54">
        <v>2672.6954013248801</v>
      </c>
      <c r="H102" s="54">
        <v>7.2960053698351404</v>
      </c>
      <c r="I102" s="128">
        <v>1.27093414824064</v>
      </c>
      <c r="J102" s="128">
        <v>0.66479496335657495</v>
      </c>
      <c r="K102" s="128">
        <v>262175453</v>
      </c>
      <c r="L102" s="121">
        <v>40010.460069444445</v>
      </c>
      <c r="M102" s="128" t="s">
        <v>1040</v>
      </c>
    </row>
    <row r="103" spans="1:13">
      <c r="A103" s="54">
        <v>-1</v>
      </c>
      <c r="B103" s="121" t="s">
        <v>256</v>
      </c>
      <c r="C103" s="121">
        <v>41459</v>
      </c>
      <c r="D103" s="54">
        <v>99000000000</v>
      </c>
      <c r="E103" s="54">
        <v>1.3409452698177201E-2</v>
      </c>
      <c r="F103" s="54">
        <v>2.00710341370501E-3</v>
      </c>
      <c r="G103" s="54">
        <v>159.90577353333299</v>
      </c>
      <c r="H103" s="54">
        <v>41.2743070757491</v>
      </c>
      <c r="I103" s="128">
        <v>0.56644640865050799</v>
      </c>
      <c r="J103" s="128">
        <v>0.19060741974958301</v>
      </c>
      <c r="K103" s="128">
        <v>6748167</v>
      </c>
      <c r="L103" s="121">
        <v>40256.707060185188</v>
      </c>
      <c r="M103" s="128" t="s">
        <v>1041</v>
      </c>
    </row>
    <row r="104" spans="1:13">
      <c r="A104" s="54">
        <v>-1</v>
      </c>
      <c r="B104" s="121" t="s">
        <v>257</v>
      </c>
      <c r="C104" s="121">
        <v>41459</v>
      </c>
      <c r="D104" s="54">
        <v>11439989600</v>
      </c>
      <c r="E104" s="54">
        <v>-7.5817934361082306E-2</v>
      </c>
      <c r="F104" s="54">
        <v>-3.4699623539714397E-2</v>
      </c>
      <c r="G104" s="54">
        <v>-800.12624397840398</v>
      </c>
      <c r="H104" s="54">
        <v>-3.2494872147577998</v>
      </c>
      <c r="I104" s="128">
        <v>0.248190699959973</v>
      </c>
      <c r="J104" s="128">
        <v>-0.72277292990483899</v>
      </c>
      <c r="K104" s="128">
        <v>2121996</v>
      </c>
      <c r="L104" s="121">
        <v>40032.719618055555</v>
      </c>
      <c r="M104" s="128" t="s">
        <v>1042</v>
      </c>
    </row>
    <row r="105" spans="1:13">
      <c r="A105" s="54">
        <v>-1</v>
      </c>
      <c r="B105" s="121" t="s">
        <v>258</v>
      </c>
      <c r="C105" s="121">
        <v>41459</v>
      </c>
      <c r="D105" s="54">
        <v>30306078000</v>
      </c>
      <c r="E105" s="54">
        <v>-6.3729103268963796E-3</v>
      </c>
      <c r="F105" s="54">
        <v>-1.0822890666733901E-3</v>
      </c>
      <c r="G105" s="54">
        <v>-97.041918916979398</v>
      </c>
      <c r="H105" s="54">
        <v>-45.341230358029698</v>
      </c>
      <c r="I105" s="128">
        <v>0.28361913612116002</v>
      </c>
      <c r="J105" s="128">
        <v>0.37233292883453301</v>
      </c>
      <c r="K105" s="128">
        <v>4213541</v>
      </c>
      <c r="L105" s="121">
        <v>39071</v>
      </c>
      <c r="M105" s="128" t="s">
        <v>1043</v>
      </c>
    </row>
    <row r="106" spans="1:13">
      <c r="A106" s="54">
        <v>-1</v>
      </c>
      <c r="B106" s="121" t="s">
        <v>259</v>
      </c>
      <c r="C106" s="121">
        <v>41459</v>
      </c>
      <c r="D106" s="54">
        <v>543923800000</v>
      </c>
      <c r="E106" s="54">
        <v>6.8691301304276794E-2</v>
      </c>
      <c r="F106" s="54">
        <v>5.4430570425808698E-2</v>
      </c>
      <c r="G106" s="54">
        <v>780.34805473119604</v>
      </c>
      <c r="H106" s="54">
        <v>8.97035618601147</v>
      </c>
      <c r="I106" s="128">
        <v>0.61224526335916496</v>
      </c>
      <c r="J106" s="128">
        <v>0.84058397853470102</v>
      </c>
      <c r="K106" s="128">
        <v>17974127</v>
      </c>
      <c r="L106" s="121">
        <v>40025.40053240741</v>
      </c>
      <c r="M106" s="128" t="s">
        <v>1044</v>
      </c>
    </row>
    <row r="107" spans="1:13">
      <c r="A107" s="54">
        <v>-1</v>
      </c>
      <c r="B107" s="121" t="s">
        <v>260</v>
      </c>
      <c r="C107" s="121">
        <v>41459</v>
      </c>
      <c r="D107" s="54">
        <v>7000000000</v>
      </c>
      <c r="E107" s="54">
        <v>1.44941598790234E-2</v>
      </c>
      <c r="F107" s="54">
        <v>1.21130373527647E-2</v>
      </c>
      <c r="G107" s="54">
        <v>156.47322199999999</v>
      </c>
      <c r="H107" s="54">
        <v>22.3680445463058</v>
      </c>
      <c r="I107" s="128">
        <v>0.32466299228530499</v>
      </c>
      <c r="J107" s="128">
        <v>-0.39639305807609698</v>
      </c>
      <c r="K107" s="128">
        <v>1481200</v>
      </c>
      <c r="L107" s="121">
        <v>40795.47488425926</v>
      </c>
      <c r="M107" s="128" t="s">
        <v>1045</v>
      </c>
    </row>
    <row r="108" spans="1:13">
      <c r="A108" s="54">
        <v>-1</v>
      </c>
      <c r="B108" s="121" t="s">
        <v>261</v>
      </c>
      <c r="C108" s="121">
        <v>41459</v>
      </c>
      <c r="D108" s="54">
        <v>184476600000</v>
      </c>
      <c r="E108" s="54">
        <v>1.3825758590319201E-3</v>
      </c>
      <c r="F108" s="54">
        <v>1.5297750042734401E-4</v>
      </c>
      <c r="G108" s="54">
        <v>15.427778233120099</v>
      </c>
      <c r="H108" s="54">
        <v>453.72703018069899</v>
      </c>
      <c r="I108" s="128">
        <v>0.64052375769224601</v>
      </c>
      <c r="J108" s="128">
        <v>-0.70541398973939295</v>
      </c>
      <c r="K108" s="128">
        <v>5424042</v>
      </c>
      <c r="L108" s="121">
        <v>41053.466099537036</v>
      </c>
      <c r="M108" s="128" t="s">
        <v>1046</v>
      </c>
    </row>
    <row r="109" spans="1:13">
      <c r="A109" s="54">
        <v>-1</v>
      </c>
      <c r="B109" s="121" t="s">
        <v>262</v>
      </c>
      <c r="C109" s="121">
        <v>41459</v>
      </c>
      <c r="D109" s="54">
        <v>12025000000</v>
      </c>
      <c r="E109" s="54">
        <v>7.4920912253875196E-3</v>
      </c>
      <c r="F109" s="54">
        <v>5.6971947352873198E-3</v>
      </c>
      <c r="G109" s="54">
        <v>90.667047999999994</v>
      </c>
      <c r="H109" s="54">
        <v>40.808651893022898</v>
      </c>
      <c r="I109" s="128">
        <v>0.305158442495847</v>
      </c>
      <c r="J109" s="128">
        <v>1.00110698448778</v>
      </c>
      <c r="K109" s="128">
        <v>1623255</v>
      </c>
      <c r="L109" s="121">
        <v>40396.356006944443</v>
      </c>
      <c r="M109" s="128" t="s">
        <v>1047</v>
      </c>
    </row>
    <row r="110" spans="1:13">
      <c r="A110" s="54">
        <v>-1</v>
      </c>
      <c r="B110" s="121" t="s">
        <v>263</v>
      </c>
      <c r="C110" s="121">
        <v>41459</v>
      </c>
      <c r="D110" s="54">
        <v>70926310000</v>
      </c>
      <c r="E110" s="54">
        <v>9.0403510423005304E-2</v>
      </c>
      <c r="F110" s="54">
        <v>2.3634951601870301E-2</v>
      </c>
      <c r="G110" s="54">
        <v>1328.74201896306</v>
      </c>
      <c r="H110" s="54">
        <v>6.84858299815156</v>
      </c>
      <c r="I110" s="128">
        <v>0.63315287574160795</v>
      </c>
      <c r="J110" s="128">
        <v>0.51278433019741099</v>
      </c>
      <c r="K110" s="128">
        <v>6232674</v>
      </c>
      <c r="L110" s="121">
        <v>40122.482499999998</v>
      </c>
      <c r="M110" s="128" t="s">
        <v>1048</v>
      </c>
    </row>
    <row r="111" spans="1:13">
      <c r="A111" s="54">
        <v>-1</v>
      </c>
      <c r="B111" s="121" t="s">
        <v>264</v>
      </c>
      <c r="C111" s="121">
        <v>41459</v>
      </c>
      <c r="D111" s="54">
        <v>5870400000</v>
      </c>
      <c r="E111" s="54">
        <v>2.0423409103839101E-2</v>
      </c>
      <c r="F111" s="122">
        <v>3.7991849128145602E-3</v>
      </c>
      <c r="G111" s="54">
        <v>281.408208299264</v>
      </c>
      <c r="H111" s="54">
        <v>10.6606698437511</v>
      </c>
      <c r="I111" s="128">
        <v>0.21766363802585201</v>
      </c>
      <c r="J111" s="128">
        <v>0.7476146651833</v>
      </c>
      <c r="K111" s="128">
        <v>1276538</v>
      </c>
      <c r="L111" s="121">
        <v>40317.611550925925</v>
      </c>
      <c r="M111" s="128" t="s">
        <v>1049</v>
      </c>
    </row>
    <row r="112" spans="1:13">
      <c r="A112" s="54">
        <v>-1</v>
      </c>
      <c r="B112" s="121" t="s">
        <v>265</v>
      </c>
      <c r="C112" s="121">
        <v>41459</v>
      </c>
      <c r="D112" s="54">
        <v>24425347500</v>
      </c>
      <c r="E112" s="122">
        <v>9.0401173704545396E-2</v>
      </c>
      <c r="F112" s="122">
        <v>2.8464068243558301E-2</v>
      </c>
      <c r="G112" s="54">
        <v>1076.79895931135</v>
      </c>
      <c r="H112" s="54">
        <v>2.5074318438483099</v>
      </c>
      <c r="I112" s="128">
        <v>0.22625851521683499</v>
      </c>
      <c r="J112" s="128">
        <v>0.33365123540391001</v>
      </c>
      <c r="K112" s="128">
        <v>1272700</v>
      </c>
      <c r="L112" s="121">
        <v>38899</v>
      </c>
      <c r="M112" s="128" t="s">
        <v>1050</v>
      </c>
    </row>
    <row r="113" spans="1:13">
      <c r="A113" s="54">
        <v>-1</v>
      </c>
      <c r="B113" s="121" t="s">
        <v>266</v>
      </c>
      <c r="C113" s="121">
        <v>41459</v>
      </c>
      <c r="D113" s="54">
        <v>53871926000</v>
      </c>
      <c r="E113" s="54">
        <v>1.25264406630376E-2</v>
      </c>
      <c r="F113" s="54">
        <v>6.5412798439312596E-3</v>
      </c>
      <c r="G113" s="54">
        <v>310.40119588076402</v>
      </c>
      <c r="H113" s="54">
        <v>47.6802286731048</v>
      </c>
      <c r="I113" s="128">
        <v>0.59873236016529396</v>
      </c>
      <c r="J113" s="128">
        <v>0.25590933896652601</v>
      </c>
      <c r="K113" s="128">
        <v>1916572</v>
      </c>
      <c r="L113" s="121">
        <v>40599.356261574074</v>
      </c>
      <c r="M113" s="128" t="s">
        <v>1051</v>
      </c>
    </row>
    <row r="114" spans="1:13">
      <c r="A114" s="54">
        <v>-1</v>
      </c>
      <c r="B114" s="121" t="s">
        <v>267</v>
      </c>
      <c r="C114" s="121">
        <v>41459</v>
      </c>
      <c r="D114" s="54">
        <v>177938232800</v>
      </c>
      <c r="E114" s="54">
        <v>0.13266723587558499</v>
      </c>
      <c r="F114" s="54">
        <v>5.4037178179770502E-2</v>
      </c>
      <c r="G114" s="54">
        <v>4150.2796961682197</v>
      </c>
      <c r="H114" s="54">
        <v>4.0238251931353899</v>
      </c>
      <c r="I114" s="128">
        <v>0.52893134618454396</v>
      </c>
      <c r="J114" s="128">
        <v>0.58106034447241595</v>
      </c>
      <c r="K114" s="128">
        <v>3196899</v>
      </c>
      <c r="L114" s="121">
        <v>40039.391087962962</v>
      </c>
      <c r="M114" s="128" t="s">
        <v>1052</v>
      </c>
    </row>
    <row r="115" spans="1:13">
      <c r="A115" s="54">
        <v>-1</v>
      </c>
      <c r="B115" s="121" t="s">
        <v>268</v>
      </c>
      <c r="C115" s="121">
        <v>41459</v>
      </c>
      <c r="D115" s="54">
        <v>13064662000</v>
      </c>
      <c r="E115" s="54">
        <v>-0.29597882864147101</v>
      </c>
      <c r="F115" s="54">
        <v>-0.13012824106118701</v>
      </c>
      <c r="G115" s="54">
        <v>-6210.4404223392803</v>
      </c>
      <c r="H115" s="54">
        <v>-2.0932492892514198</v>
      </c>
      <c r="I115" s="128">
        <v>0.71810364419817296</v>
      </c>
      <c r="J115" s="128">
        <v>-0.159983645432167</v>
      </c>
      <c r="K115" s="128">
        <v>448370</v>
      </c>
      <c r="L115" s="121">
        <v>38980</v>
      </c>
      <c r="M115" s="128" t="s">
        <v>1053</v>
      </c>
    </row>
    <row r="116" spans="1:13">
      <c r="A116" s="54">
        <v>-1</v>
      </c>
      <c r="B116" s="121" t="s">
        <v>269</v>
      </c>
      <c r="C116" s="121">
        <v>41459</v>
      </c>
      <c r="D116" s="54">
        <v>58240000000</v>
      </c>
      <c r="E116" s="54">
        <v>0.26960254350665402</v>
      </c>
      <c r="F116" s="54">
        <v>0.18588114057622199</v>
      </c>
      <c r="G116" s="54">
        <v>3367.08523501748</v>
      </c>
      <c r="H116" s="54">
        <v>3.7124097334991002</v>
      </c>
      <c r="I116" s="128">
        <v>1.0938396046413601</v>
      </c>
      <c r="J116" s="128">
        <v>0.40518809524754301</v>
      </c>
      <c r="K116" s="128">
        <v>2199584</v>
      </c>
      <c r="L116" s="121">
        <v>40044.425486111111</v>
      </c>
      <c r="M116" s="128" t="s">
        <v>1054</v>
      </c>
    </row>
    <row r="117" spans="1:13">
      <c r="A117" s="54">
        <v>-1</v>
      </c>
      <c r="B117" s="121" t="s">
        <v>270</v>
      </c>
      <c r="C117" s="121">
        <v>41459</v>
      </c>
      <c r="D117" s="54">
        <v>17084952000</v>
      </c>
      <c r="E117" s="54">
        <v>0.19997657141904199</v>
      </c>
      <c r="F117" s="54">
        <v>0.105788135967675</v>
      </c>
      <c r="G117" s="54">
        <v>3210.3479782208301</v>
      </c>
      <c r="H117" s="54">
        <v>3.5510169231928099</v>
      </c>
      <c r="I117" s="128">
        <v>0.70664128274562099</v>
      </c>
      <c r="J117" s="128">
        <v>0.51162570311559996</v>
      </c>
      <c r="K117" s="128">
        <v>1013506</v>
      </c>
      <c r="L117" s="121">
        <v>39079</v>
      </c>
      <c r="M117" s="128" t="s">
        <v>1055</v>
      </c>
    </row>
    <row r="118" spans="1:13">
      <c r="A118" s="54">
        <v>-1</v>
      </c>
      <c r="B118" s="121" t="s">
        <v>125</v>
      </c>
      <c r="C118" s="121">
        <v>41459</v>
      </c>
      <c r="D118" s="54">
        <v>170500000000</v>
      </c>
      <c r="E118" s="54">
        <v>0.15629146607608799</v>
      </c>
      <c r="F118" s="54">
        <v>4.1048398153730598E-2</v>
      </c>
      <c r="G118" s="54">
        <v>1934.6402749090901</v>
      </c>
      <c r="H118" s="54">
        <v>6.4094602809727403</v>
      </c>
      <c r="I118" s="128">
        <v>0.94764916812344002</v>
      </c>
      <c r="J118" s="128">
        <v>0.45190145018945799</v>
      </c>
      <c r="K118" s="128">
        <v>3806800</v>
      </c>
      <c r="L118" s="121">
        <v>40276.400567129633</v>
      </c>
      <c r="M118" s="128" t="s">
        <v>1056</v>
      </c>
    </row>
    <row r="119" spans="1:13">
      <c r="A119" s="54">
        <v>-1</v>
      </c>
      <c r="B119" s="121" t="s">
        <v>69</v>
      </c>
      <c r="C119" s="121">
        <v>41459</v>
      </c>
      <c r="D119" s="54">
        <v>1179548152400</v>
      </c>
      <c r="E119" s="54">
        <v>4.715025845319E-2</v>
      </c>
      <c r="F119" s="54">
        <v>1.9201209658246898E-2</v>
      </c>
      <c r="G119" s="54">
        <v>1365.2121820541399</v>
      </c>
      <c r="H119" s="54">
        <v>13.7707531819068</v>
      </c>
      <c r="I119" s="128">
        <v>0.75828511362096496</v>
      </c>
      <c r="J119" s="128">
        <v>1.0233380842369499</v>
      </c>
      <c r="K119" s="128">
        <v>21784482</v>
      </c>
      <c r="L119" s="121">
        <v>39525</v>
      </c>
      <c r="M119" s="128" t="s">
        <v>1057</v>
      </c>
    </row>
    <row r="120" spans="1:13">
      <c r="A120" s="54">
        <v>-1</v>
      </c>
      <c r="B120" s="121" t="s">
        <v>271</v>
      </c>
      <c r="C120" s="121">
        <v>41459</v>
      </c>
      <c r="D120" s="54">
        <v>66636100000</v>
      </c>
      <c r="E120" s="54">
        <v>0.15104207057294899</v>
      </c>
      <c r="F120" s="54">
        <v>3.8740806527810402E-2</v>
      </c>
      <c r="G120" s="54">
        <v>4289.1871449889804</v>
      </c>
      <c r="H120" s="54">
        <v>5.2690636328152296</v>
      </c>
      <c r="I120" s="128">
        <v>0.75940469227110097</v>
      </c>
      <c r="J120" s="128">
        <v>1.28091609998079</v>
      </c>
      <c r="K120" s="128">
        <v>1247544</v>
      </c>
      <c r="L120" s="121">
        <v>40116.586388888885</v>
      </c>
      <c r="M120" s="128" t="s">
        <v>1058</v>
      </c>
    </row>
    <row r="121" spans="1:13">
      <c r="A121" s="54">
        <v>-1</v>
      </c>
      <c r="B121" s="121" t="s">
        <v>272</v>
      </c>
      <c r="C121" s="121">
        <v>41459</v>
      </c>
      <c r="D121" s="54">
        <v>14616000000</v>
      </c>
      <c r="E121" s="54">
        <v>1.73385432146155E-2</v>
      </c>
      <c r="F121" s="54">
        <v>5.7359869886486102E-3</v>
      </c>
      <c r="G121" s="54">
        <v>253.915650793651</v>
      </c>
      <c r="H121" s="54">
        <v>22.842231197136702</v>
      </c>
      <c r="I121" s="128">
        <v>0.39552867357434002</v>
      </c>
      <c r="J121" s="128">
        <v>-6.02966458239425E-2</v>
      </c>
      <c r="K121" s="128">
        <v>1667130</v>
      </c>
      <c r="L121" s="121">
        <v>40361.377372685187</v>
      </c>
      <c r="M121" s="128" t="s">
        <v>1059</v>
      </c>
    </row>
    <row r="122" spans="1:13">
      <c r="A122" s="54">
        <v>-1</v>
      </c>
      <c r="B122" s="121" t="s">
        <v>273</v>
      </c>
      <c r="C122" s="121">
        <v>41459</v>
      </c>
      <c r="D122" s="54">
        <v>33813450000</v>
      </c>
      <c r="E122" s="54">
        <v>9.2197255167174405E-2</v>
      </c>
      <c r="F122" s="54">
        <v>2.8678361048292699E-2</v>
      </c>
      <c r="G122" s="54">
        <v>1460.09884215896</v>
      </c>
      <c r="H122" s="54">
        <v>4.7257074663502703</v>
      </c>
      <c r="I122" s="128">
        <v>0.432202834146656</v>
      </c>
      <c r="J122" s="128">
        <v>0.51144939710595505</v>
      </c>
      <c r="K122" s="128">
        <v>2459476</v>
      </c>
      <c r="L122" s="121">
        <v>39755.435428240744</v>
      </c>
      <c r="M122" s="128" t="s">
        <v>1060</v>
      </c>
    </row>
    <row r="123" spans="1:13">
      <c r="A123" s="54">
        <v>-1</v>
      </c>
      <c r="B123" s="121" t="s">
        <v>274</v>
      </c>
      <c r="C123" s="121">
        <v>41459</v>
      </c>
      <c r="D123" s="54">
        <v>137800318800</v>
      </c>
      <c r="E123" s="54">
        <v>9.4407249300966598E-2</v>
      </c>
      <c r="F123" s="54">
        <v>3.3441212866020899E-2</v>
      </c>
      <c r="G123" s="54">
        <v>2316.8696314224098</v>
      </c>
      <c r="H123" s="54">
        <v>5.9994743819341698</v>
      </c>
      <c r="I123" s="128">
        <v>0.54341707943245798</v>
      </c>
      <c r="J123" s="128">
        <v>0.73428045986213397</v>
      </c>
      <c r="K123" s="128">
        <v>3832278</v>
      </c>
      <c r="L123" s="121">
        <v>39786.598912037036</v>
      </c>
      <c r="M123" s="128" t="s">
        <v>1061</v>
      </c>
    </row>
    <row r="124" spans="1:13">
      <c r="A124" s="54">
        <v>-1</v>
      </c>
      <c r="B124" s="121" t="s">
        <v>275</v>
      </c>
      <c r="C124" s="121">
        <v>41459</v>
      </c>
      <c r="D124" s="54">
        <v>104318061000</v>
      </c>
      <c r="E124" s="54">
        <v>-1.67354633222653E-2</v>
      </c>
      <c r="F124" s="54">
        <v>-1.35456237622391E-2</v>
      </c>
      <c r="G124" s="54">
        <v>-181.36821999827501</v>
      </c>
      <c r="H124" s="54">
        <v>-16.540935341530801</v>
      </c>
      <c r="I124" s="128">
        <v>0.27771094781504102</v>
      </c>
      <c r="J124" s="128">
        <v>1.64040541618463</v>
      </c>
      <c r="K124" s="128">
        <v>33034338</v>
      </c>
      <c r="L124" s="121">
        <v>39433</v>
      </c>
      <c r="M124" s="128" t="s">
        <v>1062</v>
      </c>
    </row>
    <row r="125" spans="1:13">
      <c r="A125" s="54">
        <v>-1</v>
      </c>
      <c r="B125" s="121" t="s">
        <v>276</v>
      </c>
      <c r="C125" s="121">
        <v>41459</v>
      </c>
      <c r="D125" s="54">
        <v>59892023400</v>
      </c>
      <c r="E125" s="54">
        <v>-0.21631962805802801</v>
      </c>
      <c r="F125" s="54">
        <v>-6.7096490444902998E-2</v>
      </c>
      <c r="G125" s="54">
        <v>-2822.3408157621202</v>
      </c>
      <c r="H125" s="54">
        <v>-0.77949480364437496</v>
      </c>
      <c r="I125" s="128">
        <v>0.19098182693614199</v>
      </c>
      <c r="J125" s="128">
        <v>0.60931777168564905</v>
      </c>
      <c r="K125" s="128">
        <v>15911324</v>
      </c>
      <c r="L125" s="121">
        <v>38981</v>
      </c>
      <c r="M125" s="128" t="s">
        <v>1063</v>
      </c>
    </row>
    <row r="126" spans="1:13">
      <c r="A126" s="54">
        <v>-1</v>
      </c>
      <c r="B126" s="121" t="s">
        <v>277</v>
      </c>
      <c r="C126" s="121">
        <v>41459</v>
      </c>
      <c r="D126" s="54">
        <v>131032553100</v>
      </c>
      <c r="E126" s="54">
        <v>5.3986634421192801E-2</v>
      </c>
      <c r="F126" s="54">
        <v>4.5828254965442697E-2</v>
      </c>
      <c r="G126" s="54">
        <v>1114.54164607864</v>
      </c>
      <c r="H126" s="54">
        <v>7.80589943014665</v>
      </c>
      <c r="I126" s="128">
        <v>0.41876206215256101</v>
      </c>
      <c r="J126" s="128">
        <v>4.7389069222060098E-2</v>
      </c>
      <c r="K126" s="128">
        <v>10086673</v>
      </c>
      <c r="L126" s="121">
        <v>38089</v>
      </c>
      <c r="M126" s="128" t="s">
        <v>1064</v>
      </c>
    </row>
    <row r="127" spans="1:13">
      <c r="A127" s="54">
        <v>-1</v>
      </c>
      <c r="B127" s="121" t="s">
        <v>278</v>
      </c>
      <c r="C127" s="121">
        <v>41459</v>
      </c>
      <c r="D127" s="54">
        <v>113999300800</v>
      </c>
      <c r="E127" s="54">
        <v>4.4646042232410104E-3</v>
      </c>
      <c r="F127" s="54">
        <v>2.0068772733595301E-3</v>
      </c>
      <c r="G127" s="54">
        <v>59.236138248314603</v>
      </c>
      <c r="H127" s="54">
        <v>128.30005845656601</v>
      </c>
      <c r="I127" s="128">
        <v>0.55865736781353403</v>
      </c>
      <c r="J127" s="128">
        <v>7.62857709743643E-2</v>
      </c>
      <c r="K127" s="128">
        <v>6678220</v>
      </c>
      <c r="L127" s="121">
        <v>40017.466134259259</v>
      </c>
      <c r="M127" s="128" t="s">
        <v>1065</v>
      </c>
    </row>
    <row r="128" spans="1:13">
      <c r="A128" s="54">
        <v>-1</v>
      </c>
      <c r="B128" s="121" t="s">
        <v>279</v>
      </c>
      <c r="C128" s="121">
        <v>41459</v>
      </c>
      <c r="D128" s="54">
        <v>5817600611000</v>
      </c>
      <c r="E128" s="54">
        <v>0.30466339026660499</v>
      </c>
      <c r="F128" s="54">
        <v>0.21375004760771399</v>
      </c>
      <c r="G128" s="54">
        <v>7753.0312213841598</v>
      </c>
      <c r="H128" s="54">
        <v>11.479381090911</v>
      </c>
      <c r="I128" s="128">
        <v>3.2256034403253402</v>
      </c>
      <c r="J128" s="128">
        <v>0.46990919027462502</v>
      </c>
      <c r="K128" s="128">
        <v>33969024</v>
      </c>
      <c r="L128" s="121">
        <v>39052</v>
      </c>
      <c r="M128" s="128" t="s">
        <v>1066</v>
      </c>
    </row>
    <row r="129" spans="1:13">
      <c r="A129" s="54">
        <v>-1</v>
      </c>
      <c r="B129" s="121" t="s">
        <v>280</v>
      </c>
      <c r="C129" s="121">
        <v>41459</v>
      </c>
      <c r="D129" s="54">
        <v>13665818400</v>
      </c>
      <c r="E129" s="54">
        <v>-0.17156080857892</v>
      </c>
      <c r="F129" s="54">
        <v>-0.11651580745342199</v>
      </c>
      <c r="G129" s="54">
        <v>-1395.95299009681</v>
      </c>
      <c r="H129" s="54">
        <v>-3.7250538068902901</v>
      </c>
      <c r="I129" s="128">
        <v>0.70362310206491296</v>
      </c>
      <c r="J129" s="128">
        <v>0.157552566929827</v>
      </c>
      <c r="K129" s="128">
        <v>627396</v>
      </c>
      <c r="L129" s="121">
        <v>39055</v>
      </c>
      <c r="M129" s="128" t="s">
        <v>1067</v>
      </c>
    </row>
    <row r="130" spans="1:13">
      <c r="A130" s="54">
        <v>-1</v>
      </c>
      <c r="B130" s="121" t="s">
        <v>75</v>
      </c>
      <c r="C130" s="121">
        <v>41459</v>
      </c>
      <c r="D130" s="54">
        <v>26950000000</v>
      </c>
      <c r="E130" s="54">
        <v>2.0921615821977699E-2</v>
      </c>
      <c r="F130" s="54">
        <v>1.5640480295038402E-2</v>
      </c>
      <c r="G130" s="54">
        <v>215.60263818181801</v>
      </c>
      <c r="H130" s="54">
        <v>22.726994629202199</v>
      </c>
      <c r="I130" s="128">
        <v>0.47399640218829697</v>
      </c>
      <c r="J130" s="128">
        <v>1.7714214385493301</v>
      </c>
      <c r="K130" s="128">
        <v>1739000</v>
      </c>
      <c r="L130" s="121">
        <v>41066.676354166666</v>
      </c>
      <c r="M130" s="128" t="s">
        <v>1068</v>
      </c>
    </row>
    <row r="131" spans="1:13">
      <c r="A131" s="54">
        <v>-1</v>
      </c>
      <c r="B131" s="121" t="s">
        <v>792</v>
      </c>
      <c r="C131" s="121">
        <v>41459</v>
      </c>
      <c r="D131" s="54">
        <v>171200000000</v>
      </c>
      <c r="E131" s="54">
        <v>0.18479730387363399</v>
      </c>
      <c r="F131" s="54">
        <v>0.12659393301350899</v>
      </c>
      <c r="G131" s="54">
        <v>2127.0769918750002</v>
      </c>
      <c r="H131" s="54">
        <v>5.0303773868420398</v>
      </c>
      <c r="I131" s="128">
        <v>0.97845849360732495</v>
      </c>
      <c r="J131" s="128">
        <v>1.53890480761065</v>
      </c>
      <c r="K131" s="128">
        <v>12500150</v>
      </c>
      <c r="L131" s="121">
        <v>41114.617430555554</v>
      </c>
      <c r="M131" s="128" t="s">
        <v>1069</v>
      </c>
    </row>
    <row r="132" spans="1:13">
      <c r="A132" s="54">
        <v>-1</v>
      </c>
      <c r="B132" s="121" t="s">
        <v>1691</v>
      </c>
      <c r="C132" s="121">
        <v>41459</v>
      </c>
      <c r="D132" s="54">
        <v>67394620000</v>
      </c>
      <c r="E132" s="54">
        <v>0.22782002286056799</v>
      </c>
      <c r="F132" s="54">
        <v>0.111099424769042</v>
      </c>
      <c r="G132" s="54">
        <v>1831.6646055244501</v>
      </c>
      <c r="H132" s="54">
        <v>3.8762554992796301</v>
      </c>
      <c r="I132" s="128">
        <v>0.747534209255032</v>
      </c>
      <c r="J132" s="128">
        <v>0</v>
      </c>
      <c r="K132" s="128">
        <v>7141194</v>
      </c>
      <c r="L132" s="121">
        <v>41354.753136574072</v>
      </c>
      <c r="M132" s="128" t="s">
        <v>1692</v>
      </c>
    </row>
    <row r="133" spans="1:13">
      <c r="A133" s="54">
        <v>-1</v>
      </c>
      <c r="B133" s="121" t="s">
        <v>281</v>
      </c>
      <c r="C133" s="121">
        <v>41459</v>
      </c>
      <c r="D133" s="54">
        <v>131934642000</v>
      </c>
      <c r="E133" s="54">
        <v>0.119610591971875</v>
      </c>
      <c r="F133" s="54">
        <v>5.3379499699460702E-2</v>
      </c>
      <c r="G133" s="54">
        <v>2474.0883216858201</v>
      </c>
      <c r="H133" s="54">
        <v>8.4879750718401095</v>
      </c>
      <c r="I133" s="128">
        <v>0.97274562772293804</v>
      </c>
      <c r="J133" s="128">
        <v>0.28271677397337103</v>
      </c>
      <c r="K133" s="128">
        <v>672922</v>
      </c>
      <c r="L133" s="121">
        <v>39785.713946759257</v>
      </c>
      <c r="M133" s="128" t="s">
        <v>1070</v>
      </c>
    </row>
    <row r="134" spans="1:13">
      <c r="A134" s="54">
        <v>-1</v>
      </c>
      <c r="B134" s="121" t="s">
        <v>282</v>
      </c>
      <c r="C134" s="121">
        <v>41459</v>
      </c>
      <c r="D134" s="54">
        <v>95466774000</v>
      </c>
      <c r="E134" s="54">
        <v>2.8579098368960901E-2</v>
      </c>
      <c r="F134" s="54">
        <v>9.6473670387569998E-3</v>
      </c>
      <c r="G134" s="54">
        <v>361.43964254059301</v>
      </c>
      <c r="H134" s="54">
        <v>16.600282021710299</v>
      </c>
      <c r="I134" s="128">
        <v>0.49437090689862601</v>
      </c>
      <c r="J134" s="128">
        <v>0.44438568922147897</v>
      </c>
      <c r="K134" s="128">
        <v>9508168</v>
      </c>
      <c r="L134" s="121">
        <v>39043</v>
      </c>
      <c r="M134" s="128" t="s">
        <v>1071</v>
      </c>
    </row>
    <row r="135" spans="1:13">
      <c r="A135" s="54">
        <v>-1</v>
      </c>
      <c r="B135" s="121" t="s">
        <v>283</v>
      </c>
      <c r="C135" s="121">
        <v>41459</v>
      </c>
      <c r="D135" s="54">
        <v>29000000000</v>
      </c>
      <c r="E135" s="54">
        <v>5.3187302315339004E-3</v>
      </c>
      <c r="F135" s="54">
        <v>2.46649484115666E-3</v>
      </c>
      <c r="G135" s="54">
        <v>63.3731194</v>
      </c>
      <c r="H135" s="54">
        <v>91.521453494997104</v>
      </c>
      <c r="I135" s="128">
        <v>0.50149437783155904</v>
      </c>
      <c r="J135" s="128">
        <v>0.67313942964348294</v>
      </c>
      <c r="K135" s="128">
        <v>3799600</v>
      </c>
      <c r="L135" s="121">
        <v>40157.361087962963</v>
      </c>
      <c r="M135" s="128" t="s">
        <v>1072</v>
      </c>
    </row>
    <row r="136" spans="1:13">
      <c r="A136" s="54">
        <v>-1</v>
      </c>
      <c r="B136" s="121" t="s">
        <v>120</v>
      </c>
      <c r="C136" s="121">
        <v>41459</v>
      </c>
      <c r="D136" s="54">
        <v>1444255428700</v>
      </c>
      <c r="E136" s="54">
        <v>2.8533550898124601E-3</v>
      </c>
      <c r="F136" s="54">
        <v>1.3697553657305999E-3</v>
      </c>
      <c r="G136" s="54">
        <v>49.002513551990099</v>
      </c>
      <c r="H136" s="54">
        <v>206.11187606293299</v>
      </c>
      <c r="I136" s="128">
        <v>0.62033645382283198</v>
      </c>
      <c r="J136" s="128">
        <v>1.48756795057208</v>
      </c>
      <c r="K136" s="128">
        <v>57199039</v>
      </c>
      <c r="L136" s="121">
        <v>40044.430486111109</v>
      </c>
      <c r="M136" s="128" t="s">
        <v>1073</v>
      </c>
    </row>
    <row r="137" spans="1:13">
      <c r="A137" s="54">
        <v>-1</v>
      </c>
      <c r="B137" s="121" t="s">
        <v>284</v>
      </c>
      <c r="C137" s="121">
        <v>41459</v>
      </c>
      <c r="D137" s="54">
        <v>50589735000</v>
      </c>
      <c r="E137" s="54">
        <v>0.23163229724592899</v>
      </c>
      <c r="F137" s="54">
        <v>5.9435904505967502E-2</v>
      </c>
      <c r="G137" s="54">
        <v>4411.0649773800496</v>
      </c>
      <c r="H137" s="54">
        <v>3.9672959001375001</v>
      </c>
      <c r="I137" s="128">
        <v>0.85935664423478297</v>
      </c>
      <c r="J137" s="128">
        <v>0.226233197220404</v>
      </c>
      <c r="K137" s="128">
        <v>1649557</v>
      </c>
      <c r="L137" s="121">
        <v>40660.431458333333</v>
      </c>
      <c r="M137" s="128" t="s">
        <v>1074</v>
      </c>
    </row>
    <row r="138" spans="1:13">
      <c r="A138" s="54">
        <v>-1</v>
      </c>
      <c r="B138" s="121" t="s">
        <v>285</v>
      </c>
      <c r="C138" s="121">
        <v>41459</v>
      </c>
      <c r="D138" s="54">
        <v>19871488000</v>
      </c>
      <c r="E138" s="54">
        <v>8.29477543437427E-2</v>
      </c>
      <c r="F138" s="54">
        <v>7.4488886891035694E-2</v>
      </c>
      <c r="G138" s="54">
        <v>1293.47672685609</v>
      </c>
      <c r="H138" s="54">
        <v>6.1848812846016399</v>
      </c>
      <c r="I138" s="128">
        <v>0.49933913471581998</v>
      </c>
      <c r="J138" s="128">
        <v>-0.15344174790901999</v>
      </c>
      <c r="K138" s="128">
        <v>1171794</v>
      </c>
      <c r="L138" s="121">
        <v>40247.71570601852</v>
      </c>
      <c r="M138" s="128" t="s">
        <v>1075</v>
      </c>
    </row>
    <row r="139" spans="1:13">
      <c r="A139" s="54">
        <v>-1</v>
      </c>
      <c r="B139" s="121" t="s">
        <v>128</v>
      </c>
      <c r="C139" s="121">
        <v>41459</v>
      </c>
      <c r="D139" s="54">
        <v>301882986000</v>
      </c>
      <c r="E139" s="54">
        <v>-2.3603266567962002E-3</v>
      </c>
      <c r="F139" s="54">
        <v>-8.37353332930285E-4</v>
      </c>
      <c r="G139" s="54">
        <v>-29.2892390859387</v>
      </c>
      <c r="H139" s="54">
        <v>-153.64004461831101</v>
      </c>
      <c r="I139" s="128">
        <v>0.38587436910217598</v>
      </c>
      <c r="J139" s="128">
        <v>1.2392551210133</v>
      </c>
      <c r="K139" s="128">
        <v>27433909</v>
      </c>
      <c r="L139" s="121">
        <v>40351.718842592592</v>
      </c>
      <c r="M139" s="128" t="s">
        <v>1076</v>
      </c>
    </row>
    <row r="140" spans="1:13">
      <c r="A140" s="54">
        <v>-1</v>
      </c>
      <c r="B140" s="121" t="s">
        <v>286</v>
      </c>
      <c r="C140" s="121">
        <v>41459</v>
      </c>
      <c r="D140" s="54">
        <v>30600000000</v>
      </c>
      <c r="E140" s="54">
        <v>-1.39359184099196E-2</v>
      </c>
      <c r="F140" s="54">
        <v>-2.8273824472522199E-3</v>
      </c>
      <c r="G140" s="54">
        <v>-197.084097777778</v>
      </c>
      <c r="H140" s="54">
        <v>-34.503037417393998</v>
      </c>
      <c r="I140" s="128">
        <v>0.48607365565343003</v>
      </c>
      <c r="J140" s="128">
        <v>0.75017847780873403</v>
      </c>
      <c r="K140" s="128">
        <v>2421584</v>
      </c>
      <c r="L140" s="121">
        <v>40318.352696759262</v>
      </c>
      <c r="M140" s="128" t="s">
        <v>1077</v>
      </c>
    </row>
    <row r="141" spans="1:13">
      <c r="A141" s="54">
        <v>-1</v>
      </c>
      <c r="B141" s="121" t="s">
        <v>287</v>
      </c>
      <c r="C141" s="121">
        <v>41459</v>
      </c>
      <c r="D141" s="54">
        <v>614422092000</v>
      </c>
      <c r="E141" s="54">
        <v>0.168808490174365</v>
      </c>
      <c r="F141" s="54">
        <v>0.11869267770676201</v>
      </c>
      <c r="G141" s="54">
        <v>5426.7747813498299</v>
      </c>
      <c r="H141" s="54">
        <v>6.3573672006006197</v>
      </c>
      <c r="I141" s="128">
        <v>1.03590872332771</v>
      </c>
      <c r="J141" s="128">
        <v>-4.5164925498386702E-2</v>
      </c>
      <c r="K141" s="128">
        <v>676510</v>
      </c>
      <c r="L141" s="121">
        <v>38819</v>
      </c>
      <c r="M141" s="128" t="s">
        <v>1078</v>
      </c>
    </row>
    <row r="142" spans="1:13">
      <c r="A142" s="54">
        <v>-1</v>
      </c>
      <c r="B142" s="121" t="s">
        <v>288</v>
      </c>
      <c r="C142" s="121">
        <v>41459</v>
      </c>
      <c r="D142" s="54">
        <v>18697424500</v>
      </c>
      <c r="E142" s="54">
        <v>0.107169051479896</v>
      </c>
      <c r="F142" s="54">
        <v>3.8786656390667099E-2</v>
      </c>
      <c r="G142" s="54">
        <v>1243.2773713834199</v>
      </c>
      <c r="H142" s="54">
        <v>6.8367688463129204</v>
      </c>
      <c r="I142" s="128">
        <v>0.70902982804359305</v>
      </c>
      <c r="J142" s="128">
        <v>0.125351950023735</v>
      </c>
      <c r="K142" s="128">
        <v>702342</v>
      </c>
      <c r="L142" s="121">
        <v>40170.409918981481</v>
      </c>
      <c r="M142" s="128" t="s">
        <v>1079</v>
      </c>
    </row>
    <row r="143" spans="1:13">
      <c r="A143" s="54">
        <v>-1</v>
      </c>
      <c r="B143" s="121" t="s">
        <v>289</v>
      </c>
      <c r="C143" s="121">
        <v>41459</v>
      </c>
      <c r="D143" s="54">
        <v>61794421000</v>
      </c>
      <c r="E143" s="54">
        <v>0.31025566490982198</v>
      </c>
      <c r="F143" s="54">
        <v>0.10985184269322699</v>
      </c>
      <c r="G143" s="54">
        <v>5186.4673284097898</v>
      </c>
      <c r="H143" s="54">
        <v>3.9525940687426302</v>
      </c>
      <c r="I143" s="128">
        <v>1.19689555071399</v>
      </c>
      <c r="J143" s="128">
        <v>0.35893830066822802</v>
      </c>
      <c r="K143" s="128">
        <v>1261590</v>
      </c>
      <c r="L143" s="121">
        <v>40590.359988425924</v>
      </c>
      <c r="M143" s="128" t="s">
        <v>1080</v>
      </c>
    </row>
    <row r="144" spans="1:13">
      <c r="A144" s="54">
        <v>-1</v>
      </c>
      <c r="B144" s="121" t="s">
        <v>290</v>
      </c>
      <c r="C144" s="121">
        <v>41459</v>
      </c>
      <c r="D144" s="54">
        <v>51414555000</v>
      </c>
      <c r="E144" s="54">
        <v>9.9242547728662006E-2</v>
      </c>
      <c r="F144" s="54">
        <v>3.37855143941337E-2</v>
      </c>
      <c r="G144" s="54">
        <v>2384.0711014614399</v>
      </c>
      <c r="H144" s="54">
        <v>6.2917586605554501</v>
      </c>
      <c r="I144" s="128">
        <v>0.619140122057521</v>
      </c>
      <c r="J144" s="128">
        <v>0.17812669098200301</v>
      </c>
      <c r="K144" s="128">
        <v>2931982</v>
      </c>
      <c r="L144" s="121">
        <v>39049</v>
      </c>
      <c r="M144" s="128" t="s">
        <v>1081</v>
      </c>
    </row>
    <row r="145" spans="1:13">
      <c r="A145" s="54">
        <v>-1</v>
      </c>
      <c r="B145" s="121" t="s">
        <v>291</v>
      </c>
      <c r="C145" s="121">
        <v>41459</v>
      </c>
      <c r="D145" s="54">
        <v>186000000000</v>
      </c>
      <c r="E145" s="54">
        <v>4.8589464487747001E-2</v>
      </c>
      <c r="F145" s="54">
        <v>1.04342310135723E-2</v>
      </c>
      <c r="G145" s="54">
        <v>873.68605754999999</v>
      </c>
      <c r="H145" s="54">
        <v>10.644555809988701</v>
      </c>
      <c r="I145" s="128">
        <v>0.51032515568930803</v>
      </c>
      <c r="J145" s="128">
        <v>1.0444180358110899</v>
      </c>
      <c r="K145" s="128">
        <v>7371720</v>
      </c>
      <c r="L145" s="121">
        <v>40309.355775462966</v>
      </c>
      <c r="M145" s="128" t="s">
        <v>1082</v>
      </c>
    </row>
    <row r="146" spans="1:13">
      <c r="A146" s="54">
        <v>-1</v>
      </c>
      <c r="B146" s="121" t="s">
        <v>292</v>
      </c>
      <c r="C146" s="121">
        <v>41459</v>
      </c>
      <c r="D146" s="54">
        <v>40047312000</v>
      </c>
      <c r="E146" s="54">
        <v>0.103046893361726</v>
      </c>
      <c r="F146" s="54">
        <v>7.5621153256125395E-2</v>
      </c>
      <c r="G146" s="54">
        <v>1802.6916742651799</v>
      </c>
      <c r="H146" s="54">
        <v>9.9295959789110793</v>
      </c>
      <c r="I146" s="128">
        <v>0.98189536758245399</v>
      </c>
      <c r="J146" s="128">
        <v>1.40087777614973</v>
      </c>
      <c r="K146" s="128">
        <v>888150</v>
      </c>
      <c r="L146" s="121">
        <v>37221</v>
      </c>
      <c r="M146" s="128" t="s">
        <v>1083</v>
      </c>
    </row>
    <row r="147" spans="1:13">
      <c r="A147" s="54">
        <v>-1</v>
      </c>
      <c r="B147" s="121" t="s">
        <v>293</v>
      </c>
      <c r="C147" s="121">
        <v>41459</v>
      </c>
      <c r="D147" s="54">
        <v>15349344104000</v>
      </c>
      <c r="E147" s="54">
        <v>0.30773252669275802</v>
      </c>
      <c r="F147" s="54">
        <v>0.257740962533617</v>
      </c>
      <c r="G147" s="54">
        <v>7410.19558213447</v>
      </c>
      <c r="H147" s="54">
        <v>5.4519478672603396</v>
      </c>
      <c r="I147" s="128">
        <v>1.5722262126920099</v>
      </c>
      <c r="J147" s="128">
        <v>1.2440982831134899</v>
      </c>
      <c r="K147" s="128">
        <v>151021728</v>
      </c>
      <c r="L147" s="121">
        <v>39384</v>
      </c>
      <c r="M147" s="128" t="s">
        <v>1084</v>
      </c>
    </row>
    <row r="148" spans="1:13">
      <c r="A148" s="54">
        <v>-1</v>
      </c>
      <c r="B148" s="121" t="s">
        <v>294</v>
      </c>
      <c r="C148" s="121">
        <v>41459</v>
      </c>
      <c r="D148" s="54">
        <v>2064000000000</v>
      </c>
      <c r="E148" s="54">
        <v>0.237189408566607</v>
      </c>
      <c r="F148" s="54">
        <v>0.18822457768523601</v>
      </c>
      <c r="G148" s="54">
        <v>11484.5627690698</v>
      </c>
      <c r="H148" s="54">
        <v>4.1795235016933896</v>
      </c>
      <c r="I148" s="128">
        <v>0.92956421525303001</v>
      </c>
      <c r="J148" s="128">
        <v>-0.212280879424042</v>
      </c>
      <c r="K148" s="128">
        <v>16088430</v>
      </c>
      <c r="L148" s="121">
        <v>39408</v>
      </c>
      <c r="M148" s="128" t="s">
        <v>1085</v>
      </c>
    </row>
    <row r="149" spans="1:13">
      <c r="A149" s="54">
        <v>-1</v>
      </c>
      <c r="B149" s="121" t="s">
        <v>295</v>
      </c>
      <c r="C149" s="121">
        <v>41459</v>
      </c>
      <c r="D149" s="54">
        <v>509988872800</v>
      </c>
      <c r="E149" s="54">
        <v>9.6461140029832707E-2</v>
      </c>
      <c r="F149" s="54">
        <v>4.1731036893714699E-2</v>
      </c>
      <c r="G149" s="54">
        <v>3100.8634872811899</v>
      </c>
      <c r="H149" s="54">
        <v>7.4817869587485699</v>
      </c>
      <c r="I149" s="128">
        <v>0.875053978760995</v>
      </c>
      <c r="J149" s="128">
        <v>0.20378503898478001</v>
      </c>
      <c r="K149" s="128">
        <v>14218117</v>
      </c>
      <c r="L149" s="121">
        <v>39492</v>
      </c>
      <c r="M149" s="128" t="s">
        <v>1086</v>
      </c>
    </row>
    <row r="150" spans="1:13">
      <c r="A150" s="54">
        <v>-1</v>
      </c>
      <c r="B150" s="121" t="s">
        <v>296</v>
      </c>
      <c r="C150" s="121">
        <v>41459</v>
      </c>
      <c r="D150" s="54">
        <v>3231572726100</v>
      </c>
      <c r="E150" s="54">
        <v>0.29769215324506199</v>
      </c>
      <c r="F150" s="54">
        <v>0.147568294305576</v>
      </c>
      <c r="G150" s="54">
        <v>4009.7318319992601</v>
      </c>
      <c r="H150" s="54">
        <v>9.7013969087813994</v>
      </c>
      <c r="I150" s="128">
        <v>2.2034803912942098</v>
      </c>
      <c r="J150" s="128">
        <v>1.4160781314816899</v>
      </c>
      <c r="K150" s="128">
        <v>34614472</v>
      </c>
      <c r="L150" s="121">
        <v>39049</v>
      </c>
      <c r="M150" s="128" t="s">
        <v>1087</v>
      </c>
    </row>
    <row r="151" spans="1:13">
      <c r="A151" s="54">
        <v>-1</v>
      </c>
      <c r="B151" s="121" t="s">
        <v>297</v>
      </c>
      <c r="C151" s="121">
        <v>41459</v>
      </c>
      <c r="D151" s="54">
        <v>28982163200</v>
      </c>
      <c r="E151" s="54">
        <v>-5.7924143401613497E-2</v>
      </c>
      <c r="F151" s="54">
        <v>-3.6892540944389797E-2</v>
      </c>
      <c r="G151" s="54">
        <v>-620.550795360856</v>
      </c>
      <c r="H151" s="54">
        <v>-2.5783546036220701</v>
      </c>
      <c r="I151" s="128">
        <v>0.16699257114031199</v>
      </c>
      <c r="J151" s="128">
        <v>0.111628956135393</v>
      </c>
      <c r="K151" s="128">
        <v>5894563</v>
      </c>
      <c r="L151" s="121">
        <v>40385.574479166666</v>
      </c>
      <c r="M151" s="128" t="s">
        <v>1088</v>
      </c>
    </row>
    <row r="152" spans="1:13">
      <c r="A152" s="54">
        <v>-1</v>
      </c>
      <c r="B152" s="121" t="s">
        <v>298</v>
      </c>
      <c r="C152" s="121">
        <v>41459</v>
      </c>
      <c r="D152" s="54">
        <v>237500000000</v>
      </c>
      <c r="E152" s="54">
        <v>0.25385466237837101</v>
      </c>
      <c r="F152" s="54">
        <v>0.23903949898068499</v>
      </c>
      <c r="G152" s="54">
        <v>3126.8367446315801</v>
      </c>
      <c r="H152" s="54">
        <v>7.9953006957981199</v>
      </c>
      <c r="I152" s="128">
        <v>2.1721348559865299</v>
      </c>
      <c r="J152" s="128">
        <v>0.35586260737570702</v>
      </c>
      <c r="K152" s="128">
        <v>6264500</v>
      </c>
      <c r="L152" s="121">
        <v>41010.398032407407</v>
      </c>
      <c r="M152" s="128" t="s">
        <v>1089</v>
      </c>
    </row>
    <row r="153" spans="1:13">
      <c r="A153" s="54">
        <v>-1</v>
      </c>
      <c r="B153" s="121" t="s">
        <v>299</v>
      </c>
      <c r="C153" s="121">
        <v>41459</v>
      </c>
      <c r="D153" s="54">
        <v>519675000000</v>
      </c>
      <c r="E153" s="54">
        <v>0.47461411164680201</v>
      </c>
      <c r="F153" s="54">
        <v>0.42880431662455099</v>
      </c>
      <c r="G153" s="54">
        <v>8071.41521183432</v>
      </c>
      <c r="H153" s="54">
        <v>7.6194816380934798</v>
      </c>
      <c r="I153" s="128">
        <v>4.0876843894336901</v>
      </c>
      <c r="J153" s="128">
        <v>0.14340823432234201</v>
      </c>
      <c r="K153" s="128">
        <v>3436338</v>
      </c>
      <c r="L153" s="121">
        <v>40477.621377314812</v>
      </c>
      <c r="M153" s="128" t="s">
        <v>1090</v>
      </c>
    </row>
    <row r="154" spans="1:13">
      <c r="A154" s="54">
        <v>-1</v>
      </c>
      <c r="B154" s="121" t="s">
        <v>300</v>
      </c>
      <c r="C154" s="121">
        <v>41459</v>
      </c>
      <c r="D154" s="54">
        <v>5000000000</v>
      </c>
      <c r="E154" s="54">
        <v>3.1126788699849502E-3</v>
      </c>
      <c r="F154" s="54">
        <v>2.2831023831347001E-3</v>
      </c>
      <c r="G154" s="54">
        <v>32.581276000000003</v>
      </c>
      <c r="H154" s="54">
        <v>153.46237513840799</v>
      </c>
      <c r="I154" s="128">
        <v>0.48165740772377202</v>
      </c>
      <c r="J154" s="128">
        <v>1.1227385722477199</v>
      </c>
      <c r="K154" s="128">
        <v>783000</v>
      </c>
      <c r="L154" s="121">
        <v>39371</v>
      </c>
      <c r="M154" s="128" t="s">
        <v>1091</v>
      </c>
    </row>
    <row r="155" spans="1:13">
      <c r="A155" s="54">
        <v>-1</v>
      </c>
      <c r="B155" s="121" t="s">
        <v>301</v>
      </c>
      <c r="C155" s="121">
        <v>41459</v>
      </c>
      <c r="D155" s="54">
        <v>37000000000</v>
      </c>
      <c r="E155" s="54">
        <v>-3.61714152188278E-3</v>
      </c>
      <c r="F155" s="54">
        <v>-1.7880640062807799E-3</v>
      </c>
      <c r="G155" s="54">
        <v>-40.213313100000001</v>
      </c>
      <c r="H155" s="54">
        <v>-92.009330114110895</v>
      </c>
      <c r="I155" s="128">
        <v>0.33379507585981699</v>
      </c>
      <c r="J155" s="128">
        <v>3.4337416142688398E-2</v>
      </c>
      <c r="K155" s="128">
        <v>4333900</v>
      </c>
      <c r="L155" s="121">
        <v>40375.656805555554</v>
      </c>
      <c r="M155" s="128" t="s">
        <v>1092</v>
      </c>
    </row>
    <row r="156" spans="1:13">
      <c r="A156" s="54">
        <v>-1</v>
      </c>
      <c r="B156" s="121" t="s">
        <v>302</v>
      </c>
      <c r="C156" s="121">
        <v>41459</v>
      </c>
      <c r="D156" s="54">
        <v>595734775000</v>
      </c>
      <c r="E156" s="54">
        <v>3.6497554511082199E-2</v>
      </c>
      <c r="F156" s="54">
        <v>1.38465640158256E-2</v>
      </c>
      <c r="G156" s="54">
        <v>571.02950913557095</v>
      </c>
      <c r="H156" s="54">
        <v>22.240531875883899</v>
      </c>
      <c r="I156" s="128">
        <v>0.87566061189365796</v>
      </c>
      <c r="J156" s="128">
        <v>-0.16753744968563</v>
      </c>
      <c r="K156" s="128">
        <v>1994721</v>
      </c>
      <c r="L156" s="121">
        <v>40333.71056712963</v>
      </c>
      <c r="M156" s="128" t="s">
        <v>1093</v>
      </c>
    </row>
    <row r="157" spans="1:13">
      <c r="A157" s="54">
        <v>-1</v>
      </c>
      <c r="B157" s="121" t="s">
        <v>303</v>
      </c>
      <c r="C157" s="121">
        <v>41459</v>
      </c>
      <c r="D157" s="54">
        <v>64399378000</v>
      </c>
      <c r="E157" s="54">
        <v>-3.0942555459845301E-2</v>
      </c>
      <c r="F157" s="54">
        <v>-2.5888910988686099E-2</v>
      </c>
      <c r="G157" s="54">
        <v>-423.94647747374199</v>
      </c>
      <c r="H157" s="54">
        <v>-18.634427739735901</v>
      </c>
      <c r="I157" s="128">
        <v>0.58209162887196297</v>
      </c>
      <c r="J157" s="128">
        <v>-1.5560521661089699</v>
      </c>
      <c r="K157" s="128">
        <v>2356948</v>
      </c>
      <c r="L157" s="121">
        <v>39057</v>
      </c>
      <c r="M157" s="128" t="s">
        <v>1094</v>
      </c>
    </row>
    <row r="158" spans="1:13">
      <c r="A158" s="54">
        <v>-1</v>
      </c>
      <c r="B158" s="121" t="s">
        <v>304</v>
      </c>
      <c r="C158" s="121">
        <v>41459</v>
      </c>
      <c r="D158" s="54">
        <v>1380000000000</v>
      </c>
      <c r="E158" s="54">
        <v>0.34665076465010802</v>
      </c>
      <c r="F158" s="54">
        <v>0.24730553961467</v>
      </c>
      <c r="G158" s="54">
        <v>9486.7737352000004</v>
      </c>
      <c r="H158" s="54">
        <v>7.2732840400715402</v>
      </c>
      <c r="I158" s="128">
        <v>2.3282980550261301</v>
      </c>
      <c r="J158" s="128">
        <v>0.99153972324442197</v>
      </c>
      <c r="K158" s="128">
        <v>3986003</v>
      </c>
      <c r="L158" s="121">
        <v>40148.365543981483</v>
      </c>
      <c r="M158" s="128" t="s">
        <v>1095</v>
      </c>
    </row>
    <row r="159" spans="1:13">
      <c r="A159" s="54">
        <v>-1</v>
      </c>
      <c r="B159" s="121" t="s">
        <v>94</v>
      </c>
      <c r="C159" s="121">
        <v>41459</v>
      </c>
      <c r="D159" s="54">
        <v>498746969500</v>
      </c>
      <c r="E159" s="54">
        <v>0.116344565391283</v>
      </c>
      <c r="F159" s="54">
        <v>6.4105266613207201E-2</v>
      </c>
      <c r="G159" s="54">
        <v>1250.97331485634</v>
      </c>
      <c r="H159" s="54">
        <v>7.5940868499588801</v>
      </c>
      <c r="I159" s="128">
        <v>0.71982017013646604</v>
      </c>
      <c r="J159" s="128">
        <v>0.94165817822529096</v>
      </c>
      <c r="K159" s="128">
        <v>15118978</v>
      </c>
      <c r="L159" s="121">
        <v>40169.421342592592</v>
      </c>
      <c r="M159" s="128" t="s">
        <v>1096</v>
      </c>
    </row>
    <row r="160" spans="1:13">
      <c r="A160" s="54">
        <v>-1</v>
      </c>
      <c r="B160" s="121" t="s">
        <v>305</v>
      </c>
      <c r="C160" s="121">
        <v>41459</v>
      </c>
      <c r="D160" s="54">
        <v>365398700800</v>
      </c>
      <c r="E160" s="54">
        <v>0.35930249690242599</v>
      </c>
      <c r="F160" s="54">
        <v>0.30583602349616701</v>
      </c>
      <c r="G160" s="54">
        <v>9977.4700146235391</v>
      </c>
      <c r="H160" s="54">
        <v>4.6504775190497698</v>
      </c>
      <c r="I160" s="128">
        <v>1.5503233040068101</v>
      </c>
      <c r="J160" s="128">
        <v>-9.71010704677817E-2</v>
      </c>
      <c r="K160" s="128">
        <v>3732052</v>
      </c>
      <c r="L160" s="121">
        <v>39034</v>
      </c>
      <c r="M160" s="128" t="s">
        <v>1097</v>
      </c>
    </row>
    <row r="161" spans="1:13">
      <c r="A161" s="54">
        <v>-1</v>
      </c>
      <c r="B161" s="121" t="s">
        <v>306</v>
      </c>
      <c r="C161" s="121">
        <v>41459</v>
      </c>
      <c r="D161" s="54">
        <v>29700000000</v>
      </c>
      <c r="E161" s="54">
        <v>2.7331973691374301E-2</v>
      </c>
      <c r="F161" s="54">
        <v>3.57996310008689E-3</v>
      </c>
      <c r="G161" s="54">
        <v>270.28782010101003</v>
      </c>
      <c r="H161" s="54">
        <v>11.0992792752513</v>
      </c>
      <c r="I161" s="128">
        <v>0.31246924100990098</v>
      </c>
      <c r="J161" s="128">
        <v>0.44818686572857802</v>
      </c>
      <c r="K161" s="128">
        <v>2559260</v>
      </c>
      <c r="L161" s="121">
        <v>39471</v>
      </c>
      <c r="M161" s="128" t="s">
        <v>1098</v>
      </c>
    </row>
    <row r="162" spans="1:13">
      <c r="A162" s="54">
        <v>-1</v>
      </c>
      <c r="B162" s="121" t="s">
        <v>307</v>
      </c>
      <c r="C162" s="121">
        <v>41459</v>
      </c>
      <c r="D162" s="54">
        <v>24281932500</v>
      </c>
      <c r="E162" s="54">
        <v>-8.09210218757829E-2</v>
      </c>
      <c r="F162" s="54">
        <v>-3.3399999552096001E-2</v>
      </c>
      <c r="G162" s="54">
        <v>-1386.0915578898</v>
      </c>
      <c r="H162" s="54">
        <v>-3.2465387833764998</v>
      </c>
      <c r="I162" s="128">
        <v>0.26923544263263499</v>
      </c>
      <c r="J162" s="128">
        <v>-0.20590587903256699</v>
      </c>
      <c r="K162" s="128">
        <v>3933759</v>
      </c>
      <c r="L162" s="121">
        <v>39970.43240740741</v>
      </c>
      <c r="M162" s="128" t="s">
        <v>1099</v>
      </c>
    </row>
    <row r="163" spans="1:13">
      <c r="A163" s="54">
        <v>-1</v>
      </c>
      <c r="B163" s="121" t="s">
        <v>308</v>
      </c>
      <c r="C163" s="121">
        <v>41459</v>
      </c>
      <c r="D163" s="54">
        <v>74881435200</v>
      </c>
      <c r="E163" s="54">
        <v>9.52002269392698E-2</v>
      </c>
      <c r="F163" s="54">
        <v>7.1827971084480399E-2</v>
      </c>
      <c r="G163" s="54">
        <v>1253.7246282717999</v>
      </c>
      <c r="H163" s="54">
        <v>6.2214618937109902</v>
      </c>
      <c r="I163" s="128">
        <v>0.63678015165021296</v>
      </c>
      <c r="J163" s="128">
        <v>0.26622725536496999</v>
      </c>
      <c r="K163" s="128">
        <v>7237340</v>
      </c>
      <c r="L163" s="121">
        <v>39072</v>
      </c>
      <c r="M163" s="128" t="s">
        <v>1100</v>
      </c>
    </row>
    <row r="164" spans="1:13">
      <c r="A164" s="54">
        <v>-1</v>
      </c>
      <c r="B164" s="121" t="s">
        <v>309</v>
      </c>
      <c r="C164" s="121">
        <v>41459</v>
      </c>
      <c r="D164" s="54">
        <v>20944000000</v>
      </c>
      <c r="E164" s="54">
        <v>0.19222364309019099</v>
      </c>
      <c r="F164" s="54">
        <v>0.128612379993371</v>
      </c>
      <c r="G164" s="54">
        <v>2742.22316022727</v>
      </c>
      <c r="H164" s="54">
        <v>4.3395447068624904</v>
      </c>
      <c r="I164" s="128">
        <v>0.86483769917939002</v>
      </c>
      <c r="J164" s="128">
        <v>0.65615301894414002</v>
      </c>
      <c r="K164" s="128">
        <v>744067</v>
      </c>
      <c r="L164" s="121">
        <v>39970.669305555559</v>
      </c>
      <c r="M164" s="128" t="s">
        <v>1101</v>
      </c>
    </row>
    <row r="165" spans="1:13">
      <c r="A165" s="54">
        <v>-1</v>
      </c>
      <c r="B165" s="121" t="s">
        <v>310</v>
      </c>
      <c r="C165" s="121">
        <v>41459</v>
      </c>
      <c r="D165" s="54">
        <v>63104000000</v>
      </c>
      <c r="E165" s="54">
        <v>5.8939287186778502E-2</v>
      </c>
      <c r="F165" s="54">
        <v>5.6867520601345999E-2</v>
      </c>
      <c r="G165" s="54">
        <v>846.16997813055696</v>
      </c>
      <c r="H165" s="54">
        <v>6.8544147746933</v>
      </c>
      <c r="I165" s="128">
        <v>0.49510102867040501</v>
      </c>
      <c r="J165" s="128">
        <v>0.82767813317011496</v>
      </c>
      <c r="K165" s="128">
        <v>7664056</v>
      </c>
      <c r="L165" s="121">
        <v>40086.666712962964</v>
      </c>
      <c r="M165" s="128" t="s">
        <v>1102</v>
      </c>
    </row>
    <row r="166" spans="1:13">
      <c r="A166" s="54">
        <v>-1</v>
      </c>
      <c r="B166" s="121" t="s">
        <v>121</v>
      </c>
      <c r="C166" s="121">
        <v>41459</v>
      </c>
      <c r="D166" s="54">
        <v>18285738979200</v>
      </c>
      <c r="E166" s="54">
        <v>0.10753935871466901</v>
      </c>
      <c r="F166" s="54">
        <v>9.8101698004913595E-3</v>
      </c>
      <c r="G166" s="54">
        <v>1342.3555322204099</v>
      </c>
      <c r="H166" s="54">
        <v>11.0253950199908</v>
      </c>
      <c r="I166" s="128">
        <v>1.21425304669575</v>
      </c>
      <c r="J166" s="128">
        <v>0.35030481427814297</v>
      </c>
      <c r="K166" s="128">
        <v>864866032</v>
      </c>
      <c r="L166" s="121">
        <v>40113.44771990741</v>
      </c>
      <c r="M166" s="128" t="s">
        <v>1103</v>
      </c>
    </row>
    <row r="167" spans="1:13">
      <c r="A167" s="54">
        <v>-1</v>
      </c>
      <c r="B167" s="121" t="s">
        <v>311</v>
      </c>
      <c r="C167" s="121">
        <v>41459</v>
      </c>
      <c r="D167" s="54">
        <v>134031120000</v>
      </c>
      <c r="E167" s="54">
        <v>0.15702892481463901</v>
      </c>
      <c r="F167" s="54">
        <v>9.0105038890125902E-2</v>
      </c>
      <c r="G167" s="54">
        <v>2034.0485178296301</v>
      </c>
      <c r="H167" s="54">
        <v>4.5229992890319899</v>
      </c>
      <c r="I167" s="128">
        <v>0.792225195028194</v>
      </c>
      <c r="J167" s="128">
        <v>0.243057714555381</v>
      </c>
      <c r="K167" s="128">
        <v>8322687</v>
      </c>
      <c r="L167" s="121">
        <v>40036.516331018516</v>
      </c>
      <c r="M167" s="128" t="s">
        <v>1104</v>
      </c>
    </row>
    <row r="168" spans="1:13">
      <c r="A168" s="54">
        <v>-1</v>
      </c>
      <c r="B168" s="121" t="s">
        <v>312</v>
      </c>
      <c r="C168" s="121">
        <v>41459</v>
      </c>
      <c r="D168" s="54">
        <v>761798107200</v>
      </c>
      <c r="E168" s="54">
        <v>0.135191452739371</v>
      </c>
      <c r="F168" s="54">
        <v>8.80955940358885E-2</v>
      </c>
      <c r="G168" s="54">
        <v>2369.7149266910101</v>
      </c>
      <c r="H168" s="54">
        <v>8.7774270929053895</v>
      </c>
      <c r="I168" s="128">
        <v>1.18767132146433</v>
      </c>
      <c r="J168" s="128">
        <v>4.48820323014123E-2</v>
      </c>
      <c r="K168" s="128">
        <v>7452299</v>
      </c>
      <c r="L168" s="121">
        <v>40464.639155092591</v>
      </c>
      <c r="M168" s="128" t="s">
        <v>1105</v>
      </c>
    </row>
    <row r="169" spans="1:13">
      <c r="A169" s="54">
        <v>-1</v>
      </c>
      <c r="B169" s="121" t="s">
        <v>1634</v>
      </c>
      <c r="C169" s="121">
        <v>41459</v>
      </c>
      <c r="D169" s="54">
        <v>50859900000</v>
      </c>
      <c r="E169" s="54">
        <v>0.103108254817446</v>
      </c>
      <c r="F169" s="54">
        <v>2.99256403950387E-2</v>
      </c>
      <c r="G169" s="54">
        <v>1137.5064159544199</v>
      </c>
      <c r="H169" s="54">
        <v>5.53843029950212</v>
      </c>
      <c r="I169" s="128">
        <v>0.55259714994167597</v>
      </c>
      <c r="J169" s="128">
        <v>0.18327647769716801</v>
      </c>
      <c r="K169" s="128">
        <v>3336784</v>
      </c>
      <c r="L169" s="121">
        <v>41242.716261574074</v>
      </c>
      <c r="M169" s="128" t="s">
        <v>1641</v>
      </c>
    </row>
    <row r="170" spans="1:13">
      <c r="A170" s="54">
        <v>-1</v>
      </c>
      <c r="B170" s="121" t="s">
        <v>313</v>
      </c>
      <c r="C170" s="121">
        <v>41459</v>
      </c>
      <c r="D170" s="54">
        <v>629915292200</v>
      </c>
      <c r="E170" s="54">
        <v>0.11748448027302499</v>
      </c>
      <c r="F170" s="54">
        <v>9.3674894677963194E-2</v>
      </c>
      <c r="G170" s="54">
        <v>2998.8553660642801</v>
      </c>
      <c r="H170" s="54">
        <v>7.6362469024486996</v>
      </c>
      <c r="I170" s="128">
        <v>0.87464302701688301</v>
      </c>
      <c r="J170" s="128">
        <v>-0.117886370823522</v>
      </c>
      <c r="K170" s="128">
        <v>16961123</v>
      </c>
      <c r="L170" s="121">
        <v>40529.692164351851</v>
      </c>
      <c r="M170" s="128" t="s">
        <v>1106</v>
      </c>
    </row>
    <row r="171" spans="1:13">
      <c r="A171" s="54">
        <v>-1</v>
      </c>
      <c r="B171" s="121" t="s">
        <v>1701</v>
      </c>
      <c r="C171" s="121">
        <v>41459</v>
      </c>
      <c r="D171" s="54">
        <v>337680000000</v>
      </c>
      <c r="E171" s="54">
        <v>0.111057272976091</v>
      </c>
      <c r="F171" s="54">
        <v>4.8513648695191203E-2</v>
      </c>
      <c r="G171" s="54">
        <v>922.01173635033103</v>
      </c>
      <c r="H171" s="54">
        <v>13.665769646138701</v>
      </c>
      <c r="I171" s="128">
        <v>1.18248942486772</v>
      </c>
      <c r="J171" s="128">
        <v>0</v>
      </c>
      <c r="K171" s="128">
        <v>13259000</v>
      </c>
      <c r="L171" s="121">
        <v>41409.420775462961</v>
      </c>
      <c r="M171" s="128" t="s">
        <v>1702</v>
      </c>
    </row>
    <row r="172" spans="1:13">
      <c r="A172" s="54">
        <v>-1</v>
      </c>
      <c r="B172" s="121" t="s">
        <v>937</v>
      </c>
      <c r="C172" s="121">
        <v>41459</v>
      </c>
      <c r="D172" s="54">
        <v>354519419200</v>
      </c>
      <c r="E172" s="54">
        <v>0.27603605555795202</v>
      </c>
      <c r="F172" s="54">
        <v>8.2652970490898703E-2</v>
      </c>
      <c r="G172" s="54">
        <v>5812.2835705984999</v>
      </c>
      <c r="H172" s="54">
        <v>3.6818575246830898</v>
      </c>
      <c r="I172" s="128">
        <v>0.95570936921002203</v>
      </c>
      <c r="J172" s="128">
        <v>2.27896071576047E-2</v>
      </c>
      <c r="K172" s="128">
        <v>9269312</v>
      </c>
      <c r="L172" s="121">
        <v>41114.687118055554</v>
      </c>
      <c r="M172" s="128" t="s">
        <v>1107</v>
      </c>
    </row>
    <row r="173" spans="1:13">
      <c r="A173" s="54">
        <v>-1</v>
      </c>
      <c r="B173" s="121" t="s">
        <v>315</v>
      </c>
      <c r="C173" s="121">
        <v>41459</v>
      </c>
      <c r="D173" s="54">
        <v>395033979600</v>
      </c>
      <c r="E173" s="54">
        <v>7.1785532786384595E-2</v>
      </c>
      <c r="F173" s="54">
        <v>4.20213075706991E-2</v>
      </c>
      <c r="G173" s="54">
        <v>1347.23129492985</v>
      </c>
      <c r="H173" s="54">
        <v>13.8060925915238</v>
      </c>
      <c r="I173" s="128">
        <v>0.95047275310834101</v>
      </c>
      <c r="J173" s="128">
        <v>-1.2159841645582199</v>
      </c>
      <c r="K173" s="128">
        <v>14180295</v>
      </c>
      <c r="L173" s="121">
        <v>40196.470902777779</v>
      </c>
      <c r="M173" s="128" t="s">
        <v>1108</v>
      </c>
    </row>
    <row r="174" spans="1:13">
      <c r="A174" s="54">
        <v>-1</v>
      </c>
      <c r="B174" s="121" t="s">
        <v>316</v>
      </c>
      <c r="C174" s="121">
        <v>41459</v>
      </c>
      <c r="D174" s="54">
        <v>84480000000</v>
      </c>
      <c r="E174" s="54">
        <v>-8.5283595930890799E-2</v>
      </c>
      <c r="F174" s="54">
        <v>-9.62974198597338E-3</v>
      </c>
      <c r="G174" s="54">
        <v>-818.04923121212096</v>
      </c>
      <c r="H174" s="54">
        <v>-7.8234900245758796</v>
      </c>
      <c r="I174" s="128">
        <v>0.71957330443121204</v>
      </c>
      <c r="J174" s="128">
        <v>-0.63584461507596102</v>
      </c>
      <c r="K174" s="128">
        <v>4096293</v>
      </c>
      <c r="L174" s="121">
        <v>40653.674039351848</v>
      </c>
      <c r="M174" s="128" t="s">
        <v>1109</v>
      </c>
    </row>
    <row r="175" spans="1:13">
      <c r="A175" s="54">
        <v>-1</v>
      </c>
      <c r="B175" s="121" t="s">
        <v>317</v>
      </c>
      <c r="C175" s="121">
        <v>41459</v>
      </c>
      <c r="D175" s="54">
        <v>87358700000</v>
      </c>
      <c r="E175" s="54">
        <v>1.19361060839201E-2</v>
      </c>
      <c r="F175" s="54">
        <v>4.0242930472558303E-3</v>
      </c>
      <c r="G175" s="54">
        <v>196.748646259617</v>
      </c>
      <c r="H175" s="54">
        <v>145.36313486122401</v>
      </c>
      <c r="I175" s="128">
        <v>1.83153148963377</v>
      </c>
      <c r="J175" s="128">
        <v>-0.253110017081491</v>
      </c>
      <c r="K175" s="128">
        <v>1361180</v>
      </c>
      <c r="L175" s="121">
        <v>40798.700590277775</v>
      </c>
      <c r="M175" s="128" t="s">
        <v>1110</v>
      </c>
    </row>
    <row r="176" spans="1:13">
      <c r="A176" s="54">
        <v>-1</v>
      </c>
      <c r="B176" s="121" t="s">
        <v>318</v>
      </c>
      <c r="C176" s="121">
        <v>41459</v>
      </c>
      <c r="D176" s="54">
        <v>493952000000</v>
      </c>
      <c r="E176" s="54">
        <v>3.1830212398834198E-2</v>
      </c>
      <c r="F176" s="54">
        <v>1.6834665948741501E-2</v>
      </c>
      <c r="G176" s="54">
        <v>564.88173816021197</v>
      </c>
      <c r="H176" s="54">
        <v>11.329805103709701</v>
      </c>
      <c r="I176" s="128">
        <v>0.41148719953319002</v>
      </c>
      <c r="J176" s="128">
        <v>1.8645198279752999</v>
      </c>
      <c r="K176" s="128">
        <v>2452300</v>
      </c>
      <c r="L176" s="121">
        <v>40821.730810185189</v>
      </c>
      <c r="M176" s="128" t="s">
        <v>1111</v>
      </c>
    </row>
    <row r="177" spans="1:13">
      <c r="A177" s="54">
        <v>-1</v>
      </c>
      <c r="B177" s="121" t="s">
        <v>319</v>
      </c>
      <c r="C177" s="121">
        <v>41459</v>
      </c>
      <c r="D177" s="54">
        <v>163783242000</v>
      </c>
      <c r="E177" s="54">
        <v>0.107265454834529</v>
      </c>
      <c r="F177" s="54">
        <v>3.2380200375301302E-2</v>
      </c>
      <c r="G177" s="54">
        <v>2342.7050371729802</v>
      </c>
      <c r="H177" s="54">
        <v>5.7198835480245496</v>
      </c>
      <c r="I177" s="128">
        <v>0.85018667763550504</v>
      </c>
      <c r="J177" s="128">
        <v>0.27601549775255202</v>
      </c>
      <c r="K177" s="128">
        <v>4011120</v>
      </c>
      <c r="L177" s="121">
        <v>39010</v>
      </c>
      <c r="M177" s="128" t="s">
        <v>1112</v>
      </c>
    </row>
    <row r="178" spans="1:13">
      <c r="A178" s="54">
        <v>-1</v>
      </c>
      <c r="B178" s="121" t="s">
        <v>320</v>
      </c>
      <c r="C178" s="121">
        <v>41459</v>
      </c>
      <c r="D178" s="54">
        <v>11940181048600</v>
      </c>
      <c r="E178" s="54">
        <v>0.24975806935974901</v>
      </c>
      <c r="F178" s="54">
        <v>0.108523467639004</v>
      </c>
      <c r="G178" s="54">
        <v>5711.9518164123701</v>
      </c>
      <c r="H178" s="54">
        <v>7.5981033095022097</v>
      </c>
      <c r="I178" s="128">
        <v>1.8203912206883901</v>
      </c>
      <c r="J178" s="128">
        <v>0.98227183413573405</v>
      </c>
      <c r="K178" s="128">
        <v>219015519</v>
      </c>
      <c r="L178" s="121">
        <v>38889</v>
      </c>
      <c r="M178" s="128" t="s">
        <v>1113</v>
      </c>
    </row>
    <row r="179" spans="1:13">
      <c r="A179" s="54">
        <v>-1</v>
      </c>
      <c r="B179" s="121" t="s">
        <v>63</v>
      </c>
      <c r="C179" s="121">
        <v>41459</v>
      </c>
      <c r="D179" s="54">
        <v>113700000000000</v>
      </c>
      <c r="E179" s="54">
        <v>0.42054749767632699</v>
      </c>
      <c r="F179" s="54">
        <v>0.24042936771635601</v>
      </c>
      <c r="G179" s="54">
        <v>6141.2157702063296</v>
      </c>
      <c r="H179" s="54">
        <v>9.7700524204157908</v>
      </c>
      <c r="I179" s="128">
        <v>3.61457467805179</v>
      </c>
      <c r="J179" s="128">
        <v>0.978175450439843</v>
      </c>
      <c r="K179" s="128">
        <v>61280700</v>
      </c>
      <c r="L179" s="121">
        <v>41050.583101851851</v>
      </c>
      <c r="M179" s="128" t="s">
        <v>1114</v>
      </c>
    </row>
    <row r="180" spans="1:13">
      <c r="A180" s="54">
        <v>-1</v>
      </c>
      <c r="B180" s="121" t="s">
        <v>321</v>
      </c>
      <c r="C180" s="121">
        <v>41459</v>
      </c>
      <c r="D180" s="54">
        <v>18900000000</v>
      </c>
      <c r="E180" s="54">
        <v>-4.4651061620674198E-2</v>
      </c>
      <c r="F180" s="54">
        <v>-1.53100453351916E-2</v>
      </c>
      <c r="G180" s="54">
        <v>-514.531216444444</v>
      </c>
      <c r="H180" s="54">
        <v>-2.7209233478085002</v>
      </c>
      <c r="I180" s="128">
        <v>0.124663835790262</v>
      </c>
      <c r="J180" s="128">
        <v>1.5381072332655099</v>
      </c>
      <c r="K180" s="128">
        <v>4287170</v>
      </c>
      <c r="L180" s="121">
        <v>40462.411134259259</v>
      </c>
      <c r="M180" s="128" t="s">
        <v>1115</v>
      </c>
    </row>
    <row r="181" spans="1:13">
      <c r="A181" s="54">
        <v>-1</v>
      </c>
      <c r="B181" s="121" t="s">
        <v>123</v>
      </c>
      <c r="C181" s="121">
        <v>41459</v>
      </c>
      <c r="D181" s="54">
        <v>184628097000</v>
      </c>
      <c r="E181" s="54">
        <v>0.24197372818938301</v>
      </c>
      <c r="F181" s="54">
        <v>0.15144677302509099</v>
      </c>
      <c r="G181" s="54">
        <v>3733.91734585121</v>
      </c>
      <c r="H181" s="54">
        <v>4.7671114144446003</v>
      </c>
      <c r="I181" s="128">
        <v>1.1028799959154001</v>
      </c>
      <c r="J181" s="128">
        <v>-0.93178764507181</v>
      </c>
      <c r="K181" s="128">
        <v>5425196</v>
      </c>
      <c r="L181" s="121">
        <v>40134.641493055555</v>
      </c>
      <c r="M181" s="128" t="s">
        <v>1116</v>
      </c>
    </row>
    <row r="182" spans="1:13">
      <c r="A182" s="54">
        <v>-1</v>
      </c>
      <c r="B182" s="121" t="s">
        <v>322</v>
      </c>
      <c r="C182" s="121">
        <v>41459</v>
      </c>
      <c r="D182" s="54">
        <v>42400000000</v>
      </c>
      <c r="E182" s="54">
        <v>-1.93667372631588</v>
      </c>
      <c r="F182" s="54">
        <v>-4.4772586303625198E-2</v>
      </c>
      <c r="G182" s="54">
        <v>-4463.7289557782997</v>
      </c>
      <c r="H182" s="54">
        <v>-1.1201396969965001</v>
      </c>
      <c r="I182" s="128">
        <v>4.2397607117212202</v>
      </c>
      <c r="J182" s="128">
        <v>7.0841025565213198E-2</v>
      </c>
      <c r="K182" s="128">
        <v>2745037</v>
      </c>
      <c r="L182" s="121">
        <v>40654.659386574072</v>
      </c>
      <c r="M182" s="128" t="s">
        <v>1117</v>
      </c>
    </row>
    <row r="183" spans="1:13">
      <c r="A183" s="54">
        <v>-1</v>
      </c>
      <c r="B183" s="121" t="s">
        <v>323</v>
      </c>
      <c r="C183" s="121">
        <v>41459</v>
      </c>
      <c r="D183" s="54">
        <v>12526837700</v>
      </c>
      <c r="E183" s="54">
        <v>-1.9565483652982301</v>
      </c>
      <c r="F183" s="54">
        <v>-9.8210193905941601E-2</v>
      </c>
      <c r="G183" s="54">
        <v>-2050.4128058910801</v>
      </c>
      <c r="H183" s="54">
        <v>-0.63401866993073197</v>
      </c>
      <c r="I183" s="128">
        <v>1.7614425785085599</v>
      </c>
      <c r="J183" s="128">
        <v>0.99240864913050297</v>
      </c>
      <c r="K183" s="128">
        <v>4167981</v>
      </c>
      <c r="L183" s="121">
        <v>40098.381076388891</v>
      </c>
      <c r="M183" s="128" t="s">
        <v>1118</v>
      </c>
    </row>
    <row r="184" spans="1:13">
      <c r="A184" s="54">
        <v>-1</v>
      </c>
      <c r="B184" s="121" t="s">
        <v>85</v>
      </c>
      <c r="C184" s="121">
        <v>41459</v>
      </c>
      <c r="D184" s="54">
        <v>394285758000</v>
      </c>
      <c r="E184" s="54">
        <v>7.2535602252381204E-2</v>
      </c>
      <c r="F184" s="54">
        <v>2.6634805858543199E-2</v>
      </c>
      <c r="G184" s="54">
        <v>1890.74093984613</v>
      </c>
      <c r="H184" s="54">
        <v>15.0734558073933</v>
      </c>
      <c r="I184" s="128">
        <v>1.2544403722893001</v>
      </c>
      <c r="J184" s="128">
        <v>-0.41920939422840803</v>
      </c>
      <c r="K184" s="128">
        <v>2724176</v>
      </c>
      <c r="L184" s="121">
        <v>37258</v>
      </c>
      <c r="M184" s="128" t="s">
        <v>1119</v>
      </c>
    </row>
    <row r="185" spans="1:13">
      <c r="A185" s="54">
        <v>-1</v>
      </c>
      <c r="B185" s="121" t="s">
        <v>324</v>
      </c>
      <c r="C185" s="121">
        <v>41459</v>
      </c>
      <c r="D185" s="54">
        <v>229444900000</v>
      </c>
      <c r="E185" s="54">
        <v>0.32835367017087502</v>
      </c>
      <c r="F185" s="54">
        <v>0.23048181634666401</v>
      </c>
      <c r="G185" s="54">
        <v>4838.4115974802799</v>
      </c>
      <c r="H185" s="54">
        <v>5.1669849694100698</v>
      </c>
      <c r="I185" s="128">
        <v>1.5445887955027999</v>
      </c>
      <c r="J185" s="128">
        <v>0.38088428292290499</v>
      </c>
      <c r="K185" s="128">
        <v>3489317</v>
      </c>
      <c r="L185" s="121">
        <v>40143.450185185182</v>
      </c>
      <c r="M185" s="128" t="s">
        <v>1120</v>
      </c>
    </row>
    <row r="186" spans="1:13">
      <c r="A186" s="54">
        <v>-1</v>
      </c>
      <c r="B186" s="121" t="s">
        <v>325</v>
      </c>
      <c r="C186" s="121">
        <v>41459</v>
      </c>
      <c r="D186" s="54">
        <v>221188273900</v>
      </c>
      <c r="E186" s="54">
        <v>0.31293978272772899</v>
      </c>
      <c r="F186" s="54">
        <v>0.105359717511347</v>
      </c>
      <c r="G186" s="54">
        <v>5823.0456063566498</v>
      </c>
      <c r="H186" s="54">
        <v>3.58918707028239</v>
      </c>
      <c r="I186" s="128">
        <v>1.2005782365987301</v>
      </c>
      <c r="J186" s="128">
        <v>-0.37588326662538502</v>
      </c>
      <c r="K186" s="128">
        <v>3123602</v>
      </c>
      <c r="L186" s="121">
        <v>39057</v>
      </c>
      <c r="M186" s="128" t="s">
        <v>1121</v>
      </c>
    </row>
    <row r="187" spans="1:13">
      <c r="A187" s="54">
        <v>-1</v>
      </c>
      <c r="B187" s="121" t="s">
        <v>326</v>
      </c>
      <c r="C187" s="121">
        <v>41459</v>
      </c>
      <c r="D187" s="54">
        <v>3032174228500</v>
      </c>
      <c r="E187" s="54">
        <v>4.8135343520381298E-2</v>
      </c>
      <c r="F187" s="54">
        <v>3.0912135533393802E-2</v>
      </c>
      <c r="G187" s="54">
        <v>1913.5195868386099</v>
      </c>
      <c r="H187" s="54">
        <v>13.8488261015303</v>
      </c>
      <c r="I187" s="128">
        <v>0.658379109335682</v>
      </c>
      <c r="J187" s="128">
        <v>2.4945933334264501</v>
      </c>
      <c r="K187" s="128">
        <v>98502578</v>
      </c>
      <c r="L187" s="121">
        <v>37368</v>
      </c>
      <c r="M187" s="128" t="s">
        <v>1688</v>
      </c>
    </row>
    <row r="188" spans="1:13">
      <c r="A188" s="54">
        <v>-1</v>
      </c>
      <c r="B188" s="121" t="s">
        <v>327</v>
      </c>
      <c r="C188" s="121">
        <v>41459</v>
      </c>
      <c r="D188" s="54">
        <v>63316258600</v>
      </c>
      <c r="E188" s="54">
        <v>0.201500014248503</v>
      </c>
      <c r="F188" s="54">
        <v>0.124419150135522</v>
      </c>
      <c r="G188" s="54">
        <v>2775.9755460471902</v>
      </c>
      <c r="H188" s="54">
        <v>4.2867812783671102</v>
      </c>
      <c r="I188" s="128">
        <v>0.85361219833004998</v>
      </c>
      <c r="J188" s="128">
        <v>0.52470280451900997</v>
      </c>
      <c r="K188" s="128">
        <v>4426384</v>
      </c>
      <c r="L188" s="121">
        <v>40801.671666666669</v>
      </c>
      <c r="M188" s="128" t="s">
        <v>1122</v>
      </c>
    </row>
    <row r="189" spans="1:13">
      <c r="A189" s="54">
        <v>-1</v>
      </c>
      <c r="B189" s="121" t="s">
        <v>328</v>
      </c>
      <c r="C189" s="121">
        <v>41459</v>
      </c>
      <c r="D189" s="54">
        <v>237000000000</v>
      </c>
      <c r="E189" s="54">
        <v>0.11870171304613999</v>
      </c>
      <c r="F189" s="54">
        <v>7.7576021482021806E-2</v>
      </c>
      <c r="G189" s="54">
        <v>1404.66224533333</v>
      </c>
      <c r="H189" s="54">
        <v>5.62412781168279</v>
      </c>
      <c r="I189" s="128">
        <v>0.63835576317411202</v>
      </c>
      <c r="J189" s="128">
        <v>0.24300294522604901</v>
      </c>
      <c r="K189" s="128">
        <v>9579300</v>
      </c>
      <c r="L189" s="121">
        <v>40977.72315972222</v>
      </c>
      <c r="M189" s="128" t="s">
        <v>1123</v>
      </c>
    </row>
    <row r="190" spans="1:13">
      <c r="A190" s="54">
        <v>-1</v>
      </c>
      <c r="B190" s="121" t="s">
        <v>329</v>
      </c>
      <c r="C190" s="121">
        <v>41459</v>
      </c>
      <c r="D190" s="54">
        <v>80606000000</v>
      </c>
      <c r="E190" s="54">
        <v>7.2704908692204695E-2</v>
      </c>
      <c r="F190" s="54">
        <v>4.6035352236237698E-2</v>
      </c>
      <c r="G190" s="54">
        <v>1157.81020956256</v>
      </c>
      <c r="H190" s="54">
        <v>7.0823351981825002</v>
      </c>
      <c r="I190" s="128">
        <v>0.53100912339980999</v>
      </c>
      <c r="J190" s="128">
        <v>-0.67659813169415906</v>
      </c>
      <c r="K190" s="128">
        <v>5721763</v>
      </c>
      <c r="L190" s="121">
        <v>39267</v>
      </c>
      <c r="M190" s="128" t="s">
        <v>1124</v>
      </c>
    </row>
    <row r="191" spans="1:13">
      <c r="A191" s="54">
        <v>-1</v>
      </c>
      <c r="B191" s="121" t="s">
        <v>330</v>
      </c>
      <c r="C191" s="121">
        <v>41459</v>
      </c>
      <c r="D191" s="54">
        <v>452431200000</v>
      </c>
      <c r="E191" s="54">
        <v>1.4729964778807799E-3</v>
      </c>
      <c r="F191" s="54">
        <v>4.3837775989683799E-4</v>
      </c>
      <c r="G191" s="54">
        <v>15.2452361676206</v>
      </c>
      <c r="H191" s="54">
        <v>682.18031427342396</v>
      </c>
      <c r="I191" s="128">
        <v>1.0047950712781799</v>
      </c>
      <c r="J191" s="128">
        <v>0.85096056990209401</v>
      </c>
      <c r="K191" s="128">
        <v>26167200</v>
      </c>
      <c r="L191" s="121">
        <v>40359.704618055555</v>
      </c>
      <c r="M191" s="128" t="s">
        <v>1125</v>
      </c>
    </row>
    <row r="192" spans="1:13">
      <c r="A192" s="54">
        <v>-1</v>
      </c>
      <c r="B192" s="121" t="s">
        <v>331</v>
      </c>
      <c r="C192" s="121">
        <v>41459</v>
      </c>
      <c r="D192" s="54">
        <v>139200000000</v>
      </c>
      <c r="E192" s="54">
        <v>0.254043222239067</v>
      </c>
      <c r="F192" s="54">
        <v>0.19428422404951001</v>
      </c>
      <c r="G192" s="54">
        <v>7620.0774382500003</v>
      </c>
      <c r="H192" s="54">
        <v>4.5668827229125997</v>
      </c>
      <c r="I192" s="128">
        <v>1.10689266321169</v>
      </c>
      <c r="J192" s="128">
        <v>0.60493091228192197</v>
      </c>
      <c r="K192" s="128">
        <v>1322480</v>
      </c>
      <c r="L192" s="121">
        <v>40113.446909722225</v>
      </c>
      <c r="M192" s="128" t="s">
        <v>1126</v>
      </c>
    </row>
    <row r="193" spans="1:13">
      <c r="A193" s="54">
        <v>-1</v>
      </c>
      <c r="B193" s="121" t="s">
        <v>332</v>
      </c>
      <c r="C193" s="121">
        <v>41459</v>
      </c>
      <c r="D193" s="54">
        <v>14937617614400</v>
      </c>
      <c r="E193" s="54">
        <v>3.5797512098846698E-2</v>
      </c>
      <c r="F193" s="54">
        <v>1.1562574092300999E-2</v>
      </c>
      <c r="G193" s="54">
        <v>614.81484575289403</v>
      </c>
      <c r="H193" s="54">
        <v>33.831323598779697</v>
      </c>
      <c r="I193" s="128">
        <v>1.1219564799867201</v>
      </c>
      <c r="J193" s="128">
        <v>1.2723334267789701</v>
      </c>
      <c r="K193" s="128">
        <v>214948419</v>
      </c>
      <c r="L193" s="121">
        <v>39797.713472222225</v>
      </c>
      <c r="M193" s="128" t="s">
        <v>1127</v>
      </c>
    </row>
    <row r="194" spans="1:13">
      <c r="A194" s="54">
        <v>-1</v>
      </c>
      <c r="B194" s="121" t="s">
        <v>333</v>
      </c>
      <c r="C194" s="121">
        <v>41459</v>
      </c>
      <c r="D194" s="54">
        <v>365399811000</v>
      </c>
      <c r="E194" s="54">
        <v>0.10249378108854</v>
      </c>
      <c r="F194" s="54">
        <v>6.0427995046025099E-2</v>
      </c>
      <c r="G194" s="54">
        <v>2308.42553148447</v>
      </c>
      <c r="H194" s="54">
        <v>9.0971095725559792</v>
      </c>
      <c r="I194" s="128">
        <v>1.01485043677112</v>
      </c>
      <c r="J194" s="128">
        <v>0.51029142865712196</v>
      </c>
      <c r="K194" s="128">
        <v>16367558</v>
      </c>
      <c r="L194" s="121">
        <v>39078</v>
      </c>
      <c r="M194" s="128" t="s">
        <v>1128</v>
      </c>
    </row>
    <row r="195" spans="1:13">
      <c r="A195" s="54">
        <v>-1</v>
      </c>
      <c r="B195" s="121" t="s">
        <v>334</v>
      </c>
      <c r="C195" s="121">
        <v>41459</v>
      </c>
      <c r="D195" s="54">
        <v>159142808700</v>
      </c>
      <c r="E195" s="54">
        <v>2.0598712798800899E-2</v>
      </c>
      <c r="F195" s="54">
        <v>1.4660611741855799E-2</v>
      </c>
      <c r="G195" s="54">
        <v>394.04138115376099</v>
      </c>
      <c r="H195" s="54">
        <v>14.465485790630099</v>
      </c>
      <c r="I195" s="128">
        <v>0.29921895017611699</v>
      </c>
      <c r="J195" s="128">
        <v>0.97583929689367999</v>
      </c>
      <c r="K195" s="128">
        <v>24488643</v>
      </c>
      <c r="L195" s="121">
        <v>36740</v>
      </c>
      <c r="M195" s="128" t="s">
        <v>1129</v>
      </c>
    </row>
    <row r="196" spans="1:13">
      <c r="A196" s="54">
        <v>-1</v>
      </c>
      <c r="B196" s="121" t="s">
        <v>1671</v>
      </c>
      <c r="C196" s="121">
        <v>41459</v>
      </c>
      <c r="D196" s="54">
        <v>801500000000</v>
      </c>
      <c r="E196" s="54">
        <v>4.32501119309677E-2</v>
      </c>
      <c r="F196" s="54">
        <v>3.14062332562575E-2</v>
      </c>
      <c r="G196" s="54">
        <v>500.87312262857102</v>
      </c>
      <c r="H196" s="54">
        <v>45.720161385025598</v>
      </c>
      <c r="I196" s="128">
        <v>2.1724997907928798</v>
      </c>
      <c r="J196" s="128">
        <v>0</v>
      </c>
      <c r="K196" s="128">
        <v>29743500</v>
      </c>
      <c r="L196" s="121">
        <v>41291.730081018519</v>
      </c>
      <c r="M196" s="128" t="s">
        <v>1672</v>
      </c>
    </row>
    <row r="197" spans="1:13">
      <c r="A197" s="54">
        <v>-1</v>
      </c>
      <c r="B197" s="121" t="s">
        <v>335</v>
      </c>
      <c r="C197" s="121">
        <v>41459</v>
      </c>
      <c r="D197" s="54">
        <v>39780000000</v>
      </c>
      <c r="E197" s="54">
        <v>2.5962046227232E-2</v>
      </c>
      <c r="F197" s="54">
        <v>1.8885997084740001E-2</v>
      </c>
      <c r="G197" s="54">
        <v>501.90887182115199</v>
      </c>
      <c r="H197" s="54">
        <v>10.1612071161342</v>
      </c>
      <c r="I197" s="128">
        <v>0.26927574716628999</v>
      </c>
      <c r="J197" s="128">
        <v>0.48690900340697502</v>
      </c>
      <c r="K197" s="128">
        <v>4014240</v>
      </c>
      <c r="L197" s="121">
        <v>37608</v>
      </c>
      <c r="M197" s="128" t="s">
        <v>1130</v>
      </c>
    </row>
    <row r="198" spans="1:13">
      <c r="A198" s="54">
        <v>-1</v>
      </c>
      <c r="B198" s="121" t="s">
        <v>336</v>
      </c>
      <c r="C198" s="121">
        <v>41459</v>
      </c>
      <c r="D198" s="54">
        <v>67144500000</v>
      </c>
      <c r="E198" s="54">
        <v>0.15993605779388201</v>
      </c>
      <c r="F198" s="54">
        <v>0.105698757049303</v>
      </c>
      <c r="G198" s="54">
        <v>3772.6764181876401</v>
      </c>
      <c r="H198" s="54">
        <v>5.6988719987621996</v>
      </c>
      <c r="I198" s="128">
        <v>0.91692964942206201</v>
      </c>
      <c r="J198" s="128">
        <v>0.65968436700488797</v>
      </c>
      <c r="K198" s="128">
        <v>1238000</v>
      </c>
      <c r="L198" s="121">
        <v>40480.721446759257</v>
      </c>
      <c r="M198" s="128" t="s">
        <v>1131</v>
      </c>
    </row>
    <row r="199" spans="1:13">
      <c r="A199" s="54">
        <v>-1</v>
      </c>
      <c r="B199" s="121" t="s">
        <v>337</v>
      </c>
      <c r="C199" s="121">
        <v>41459</v>
      </c>
      <c r="D199" s="54">
        <v>45576292900</v>
      </c>
      <c r="E199" s="54">
        <v>-0.14809906122296199</v>
      </c>
      <c r="F199" s="54">
        <v>-5.4580716347398299E-2</v>
      </c>
      <c r="G199" s="54">
        <v>-1125.0182340696699</v>
      </c>
      <c r="H199" s="54">
        <v>-3.6443853760205802</v>
      </c>
      <c r="I199" s="128">
        <v>0.54342038772163503</v>
      </c>
      <c r="J199" s="128">
        <v>-0.94618155686378802</v>
      </c>
      <c r="K199" s="128">
        <v>5225607</v>
      </c>
      <c r="L199" s="121">
        <v>39064</v>
      </c>
      <c r="M199" s="128" t="s">
        <v>1132</v>
      </c>
    </row>
    <row r="200" spans="1:13">
      <c r="A200" s="54">
        <v>-1</v>
      </c>
      <c r="B200" s="121" t="s">
        <v>67</v>
      </c>
      <c r="C200" s="121">
        <v>41459</v>
      </c>
      <c r="D200" s="54">
        <v>785534871000</v>
      </c>
      <c r="E200" s="54">
        <v>0.18430637172540201</v>
      </c>
      <c r="F200" s="54">
        <v>3.2226037457276403E-2</v>
      </c>
      <c r="G200" s="54">
        <v>3407.1610248459901</v>
      </c>
      <c r="H200" s="54">
        <v>4.84274147293812</v>
      </c>
      <c r="I200" s="128">
        <v>0.86902887180225996</v>
      </c>
      <c r="J200" s="128">
        <v>1.2480488118093001</v>
      </c>
      <c r="K200" s="128">
        <v>9788394</v>
      </c>
      <c r="L200" s="121">
        <v>39043</v>
      </c>
      <c r="M200" s="128" t="s">
        <v>1133</v>
      </c>
    </row>
    <row r="201" spans="1:13">
      <c r="A201" s="54">
        <v>-1</v>
      </c>
      <c r="B201" s="121" t="s">
        <v>339</v>
      </c>
      <c r="C201" s="121">
        <v>41459</v>
      </c>
      <c r="D201" s="54">
        <v>11155290000</v>
      </c>
      <c r="E201" s="54">
        <v>7.66534815893533E-3</v>
      </c>
      <c r="F201" s="54">
        <v>4.4065703834196297E-3</v>
      </c>
      <c r="G201" s="54">
        <v>84.046611069725699</v>
      </c>
      <c r="H201" s="54">
        <v>59.490798455299597</v>
      </c>
      <c r="I201" s="128">
        <v>0.46617284268819298</v>
      </c>
      <c r="J201" s="128">
        <v>0.860776427001954</v>
      </c>
      <c r="K201" s="128">
        <v>1043315</v>
      </c>
      <c r="L201" s="121">
        <v>39500</v>
      </c>
      <c r="M201" s="128" t="s">
        <v>1134</v>
      </c>
    </row>
    <row r="202" spans="1:13">
      <c r="A202" s="54">
        <v>-1</v>
      </c>
      <c r="B202" s="121" t="s">
        <v>340</v>
      </c>
      <c r="C202" s="121">
        <v>41459</v>
      </c>
      <c r="D202" s="54">
        <v>151799908000</v>
      </c>
      <c r="E202" s="54">
        <v>6.3127572047671295E-4</v>
      </c>
      <c r="F202" s="54">
        <v>6.1221808022425398E-4</v>
      </c>
      <c r="G202" s="54">
        <v>6.9588278190185697</v>
      </c>
      <c r="H202" s="54">
        <v>661.03086893860802</v>
      </c>
      <c r="I202" s="128">
        <v>0.41179449212803299</v>
      </c>
      <c r="J202" s="128">
        <v>0.49015734836358299</v>
      </c>
      <c r="K202" s="128">
        <v>24628490</v>
      </c>
      <c r="L202" s="121">
        <v>40375.665243055555</v>
      </c>
      <c r="M202" s="128" t="s">
        <v>1135</v>
      </c>
    </row>
    <row r="203" spans="1:13">
      <c r="A203" s="54">
        <v>-1</v>
      </c>
      <c r="B203" s="121" t="s">
        <v>341</v>
      </c>
      <c r="C203" s="121">
        <v>41459</v>
      </c>
      <c r="D203" s="54">
        <v>44046264000</v>
      </c>
      <c r="E203" s="54">
        <v>0.215120562372559</v>
      </c>
      <c r="F203" s="54">
        <v>0.119383908668123</v>
      </c>
      <c r="G203" s="54">
        <v>2773.7631854542801</v>
      </c>
      <c r="H203" s="54">
        <v>4.3262525304714101</v>
      </c>
      <c r="I203" s="128">
        <v>0.96446113670456102</v>
      </c>
      <c r="J203" s="128">
        <v>0.33758076520593</v>
      </c>
      <c r="K203" s="128">
        <v>2116703</v>
      </c>
      <c r="L203" s="121">
        <v>39440</v>
      </c>
      <c r="M203" s="128" t="s">
        <v>1136</v>
      </c>
    </row>
    <row r="204" spans="1:13">
      <c r="A204" s="54">
        <v>-1</v>
      </c>
      <c r="B204" s="121" t="s">
        <v>342</v>
      </c>
      <c r="C204" s="121">
        <v>41459</v>
      </c>
      <c r="D204" s="54">
        <v>2221316459700</v>
      </c>
      <c r="E204" s="54">
        <v>0.10471837964134301</v>
      </c>
      <c r="F204" s="54">
        <v>7.2103799317846703E-2</v>
      </c>
      <c r="G204" s="54">
        <v>2262.1646315186699</v>
      </c>
      <c r="H204" s="54">
        <v>9.7694039116700004</v>
      </c>
      <c r="I204" s="128">
        <v>1.0017305513439301</v>
      </c>
      <c r="J204" s="128">
        <v>1.2040801001098</v>
      </c>
      <c r="K204" s="128">
        <v>35360153</v>
      </c>
      <c r="L204" s="121">
        <v>39952.724027777775</v>
      </c>
      <c r="M204" s="128" t="s">
        <v>1137</v>
      </c>
    </row>
    <row r="205" spans="1:13">
      <c r="A205" s="54">
        <v>-1</v>
      </c>
      <c r="B205" s="121" t="s">
        <v>343</v>
      </c>
      <c r="C205" s="121">
        <v>41459</v>
      </c>
      <c r="D205" s="54">
        <v>12098310000</v>
      </c>
      <c r="E205" s="54">
        <v>5.78275848330988E-2</v>
      </c>
      <c r="F205" s="54">
        <v>4.8463059458892198E-2</v>
      </c>
      <c r="G205" s="54">
        <v>1115.92723125165</v>
      </c>
      <c r="H205" s="54">
        <v>5.3766946732452103</v>
      </c>
      <c r="I205" s="128">
        <v>0.29715924465912402</v>
      </c>
      <c r="J205" s="128">
        <v>-5.2133799199491702E-2</v>
      </c>
      <c r="K205" s="128">
        <v>901585</v>
      </c>
      <c r="L205" s="121">
        <v>39413</v>
      </c>
      <c r="M205" s="128" t="s">
        <v>1138</v>
      </c>
    </row>
    <row r="206" spans="1:13">
      <c r="A206" s="54">
        <v>-1</v>
      </c>
      <c r="B206" s="121" t="s">
        <v>344</v>
      </c>
      <c r="C206" s="121">
        <v>41459</v>
      </c>
      <c r="D206" s="54">
        <v>16940000000</v>
      </c>
      <c r="E206" s="54">
        <v>0.22195676011822699</v>
      </c>
      <c r="F206" s="54">
        <v>8.4537971882207893E-2</v>
      </c>
      <c r="G206" s="54">
        <v>2866.3635481818201</v>
      </c>
      <c r="H206" s="54">
        <v>2.68633056155219</v>
      </c>
      <c r="I206" s="128">
        <v>0.58549755235245404</v>
      </c>
      <c r="J206" s="128">
        <v>1.3967427195876101</v>
      </c>
      <c r="K206" s="128">
        <v>1302966</v>
      </c>
      <c r="L206" s="121">
        <v>40539.922465277778</v>
      </c>
      <c r="M206" s="128" t="s">
        <v>1139</v>
      </c>
    </row>
    <row r="207" spans="1:13">
      <c r="A207" s="54">
        <v>-1</v>
      </c>
      <c r="B207" s="121" t="s">
        <v>345</v>
      </c>
      <c r="C207" s="121">
        <v>41459</v>
      </c>
      <c r="D207" s="54">
        <v>382096610400</v>
      </c>
      <c r="E207" s="54">
        <v>7.2118739394743295E-2</v>
      </c>
      <c r="F207" s="54">
        <v>3.1218910584477299E-2</v>
      </c>
      <c r="G207" s="54">
        <v>1485.3108843288801</v>
      </c>
      <c r="H207" s="54">
        <v>9.5602881186830793</v>
      </c>
      <c r="I207" s="128">
        <v>0.68348725186217896</v>
      </c>
      <c r="J207" s="128">
        <v>0.23686523310518101</v>
      </c>
      <c r="K207" s="128">
        <v>14152386</v>
      </c>
      <c r="L207" s="121">
        <v>39363</v>
      </c>
      <c r="M207" s="128" t="s">
        <v>1140</v>
      </c>
    </row>
    <row r="208" spans="1:13">
      <c r="A208" s="54">
        <v>-1</v>
      </c>
      <c r="B208" s="121" t="s">
        <v>346</v>
      </c>
      <c r="C208" s="121">
        <v>41459</v>
      </c>
      <c r="D208" s="54">
        <v>573578716200</v>
      </c>
      <c r="E208" s="54">
        <v>0.117954845299641</v>
      </c>
      <c r="F208" s="54">
        <v>4.3970211535455599E-2</v>
      </c>
      <c r="G208" s="54">
        <v>1434.65462102118</v>
      </c>
      <c r="H208" s="54">
        <v>7.1794283091414304</v>
      </c>
      <c r="I208" s="128">
        <v>0.80514711220522095</v>
      </c>
      <c r="J208" s="128">
        <v>0.93135215445852204</v>
      </c>
      <c r="K208" s="128">
        <v>26864565</v>
      </c>
      <c r="L208" s="121">
        <v>40211.719039351854</v>
      </c>
      <c r="M208" s="128" t="s">
        <v>1141</v>
      </c>
    </row>
    <row r="209" spans="1:13">
      <c r="A209" s="54">
        <v>-1</v>
      </c>
      <c r="B209" s="121" t="s">
        <v>347</v>
      </c>
      <c r="C209" s="121">
        <v>41459</v>
      </c>
      <c r="D209" s="54">
        <v>46599395000</v>
      </c>
      <c r="E209" s="54">
        <v>-1.41805711087452E-2</v>
      </c>
      <c r="F209" s="54">
        <v>-5.1586031645022004E-3</v>
      </c>
      <c r="G209" s="54">
        <v>-162.016697459542</v>
      </c>
      <c r="H209" s="54">
        <v>-30.8610166631039</v>
      </c>
      <c r="I209" s="128">
        <v>0.45108424039472</v>
      </c>
      <c r="J209" s="128">
        <v>0.69898599321466304</v>
      </c>
      <c r="K209" s="128">
        <v>3795254</v>
      </c>
      <c r="L209" s="121">
        <v>40346.626250000001</v>
      </c>
      <c r="M209" s="128" t="s">
        <v>1142</v>
      </c>
    </row>
    <row r="210" spans="1:13">
      <c r="A210" s="54">
        <v>-1</v>
      </c>
      <c r="B210" s="121" t="s">
        <v>348</v>
      </c>
      <c r="C210" s="121">
        <v>41459</v>
      </c>
      <c r="D210" s="54">
        <v>11800000000</v>
      </c>
      <c r="E210" s="54">
        <v>0.16297938440577001</v>
      </c>
      <c r="F210" s="54">
        <v>0.11634333099626799</v>
      </c>
      <c r="G210" s="54">
        <v>2625.1456880000001</v>
      </c>
      <c r="H210" s="54">
        <v>4.4949886225133602</v>
      </c>
      <c r="I210" s="128">
        <v>0.71222281982324098</v>
      </c>
      <c r="J210" s="128">
        <v>-0.27268032639852302</v>
      </c>
      <c r="K210" s="128">
        <v>689557</v>
      </c>
      <c r="L210" s="121">
        <v>39427</v>
      </c>
      <c r="M210" s="128" t="s">
        <v>1143</v>
      </c>
    </row>
    <row r="211" spans="1:13">
      <c r="A211" s="54">
        <v>-1</v>
      </c>
      <c r="B211" s="121" t="s">
        <v>349</v>
      </c>
      <c r="C211" s="121">
        <v>41459</v>
      </c>
      <c r="D211" s="54">
        <v>805770000000</v>
      </c>
      <c r="E211" s="54">
        <v>0.495820181908321</v>
      </c>
      <c r="F211" s="54">
        <v>0.41672440538799199</v>
      </c>
      <c r="G211" s="54">
        <v>19724.239183002399</v>
      </c>
      <c r="H211" s="54">
        <v>6.4844072723585402</v>
      </c>
      <c r="I211" s="128">
        <v>2.9782783824024301</v>
      </c>
      <c r="J211" s="128">
        <v>0.29421267846022298</v>
      </c>
      <c r="K211" s="128">
        <v>1434660</v>
      </c>
      <c r="L211" s="121">
        <v>40168.713773148149</v>
      </c>
      <c r="M211" s="128" t="s">
        <v>1144</v>
      </c>
    </row>
    <row r="212" spans="1:13">
      <c r="A212" s="54">
        <v>-1</v>
      </c>
      <c r="B212" s="121" t="s">
        <v>350</v>
      </c>
      <c r="C212" s="121">
        <v>41459</v>
      </c>
      <c r="D212" s="54">
        <v>147825000000</v>
      </c>
      <c r="E212" s="54">
        <v>0.118317662924411</v>
      </c>
      <c r="F212" s="54">
        <v>7.7538137601416701E-2</v>
      </c>
      <c r="G212" s="54">
        <v>2687.0399895281598</v>
      </c>
      <c r="H212" s="54">
        <v>6.6988210336091001</v>
      </c>
      <c r="I212" s="128">
        <v>0.775821776175181</v>
      </c>
      <c r="J212" s="128">
        <v>0.13741936339003999</v>
      </c>
      <c r="K212" s="128">
        <v>3014745</v>
      </c>
      <c r="L212" s="121">
        <v>39406</v>
      </c>
      <c r="M212" s="128" t="s">
        <v>1145</v>
      </c>
    </row>
    <row r="213" spans="1:13">
      <c r="A213" s="54">
        <v>-1</v>
      </c>
      <c r="B213" s="121" t="s">
        <v>351</v>
      </c>
      <c r="C213" s="121">
        <v>41459</v>
      </c>
      <c r="D213" s="54">
        <v>51732160000</v>
      </c>
      <c r="E213" s="54">
        <v>-7.5496159093117896E-2</v>
      </c>
      <c r="F213" s="54">
        <v>-3.26615926858441E-2</v>
      </c>
      <c r="G213" s="54">
        <v>-758.35521874207495</v>
      </c>
      <c r="H213" s="54">
        <v>-5.4064373774613097</v>
      </c>
      <c r="I213" s="128">
        <v>0.44941589216732197</v>
      </c>
      <c r="J213" s="128">
        <v>1.0731346154008199</v>
      </c>
      <c r="K213" s="128">
        <v>8921700</v>
      </c>
      <c r="L213" s="121">
        <v>40387.729398148149</v>
      </c>
      <c r="M213" s="128" t="s">
        <v>1146</v>
      </c>
    </row>
    <row r="214" spans="1:13">
      <c r="A214" s="54">
        <v>-1</v>
      </c>
      <c r="B214" s="121" t="s">
        <v>352</v>
      </c>
      <c r="C214" s="121">
        <v>41459</v>
      </c>
      <c r="D214" s="54">
        <v>2473443000</v>
      </c>
      <c r="E214" s="54">
        <v>-1.32844489432053</v>
      </c>
      <c r="F214" s="54">
        <v>-0.32223726130420399</v>
      </c>
      <c r="G214" s="54">
        <v>-3965.63791476092</v>
      </c>
      <c r="H214" s="54">
        <v>-0.226949615508268</v>
      </c>
      <c r="I214" s="128">
        <v>0.52277327658204997</v>
      </c>
      <c r="J214" s="128">
        <v>1.8753165690795199</v>
      </c>
      <c r="K214" s="128">
        <v>1793064</v>
      </c>
      <c r="L214" s="121">
        <v>40186.343576388892</v>
      </c>
      <c r="M214" s="128" t="s">
        <v>1147</v>
      </c>
    </row>
    <row r="215" spans="1:13">
      <c r="A215" s="54">
        <v>-1</v>
      </c>
      <c r="B215" s="121" t="s">
        <v>353</v>
      </c>
      <c r="C215" s="121">
        <v>41459</v>
      </c>
      <c r="D215" s="54">
        <v>665549095200</v>
      </c>
      <c r="E215" s="54">
        <v>0.20112259749995601</v>
      </c>
      <c r="F215" s="54">
        <v>0.13371777547324901</v>
      </c>
      <c r="G215" s="54">
        <v>2087.3922775076699</v>
      </c>
      <c r="H215" s="54">
        <v>8.3357594964255899</v>
      </c>
      <c r="I215" s="128">
        <v>1.00803988545016</v>
      </c>
      <c r="J215" s="128">
        <v>8.6877875070836497E-2</v>
      </c>
      <c r="K215" s="128">
        <v>2248161</v>
      </c>
      <c r="L215" s="121">
        <v>40954.432719907411</v>
      </c>
      <c r="M215" s="128" t="s">
        <v>1148</v>
      </c>
    </row>
    <row r="216" spans="1:13">
      <c r="A216" s="54">
        <v>-1</v>
      </c>
      <c r="B216" s="121" t="s">
        <v>354</v>
      </c>
      <c r="C216" s="121">
        <v>41459</v>
      </c>
      <c r="D216" s="54">
        <v>127499906500</v>
      </c>
      <c r="E216" s="54">
        <v>0.153099491852251</v>
      </c>
      <c r="F216" s="54">
        <v>4.0034842145431203E-2</v>
      </c>
      <c r="G216" s="54">
        <v>1780.91681747233</v>
      </c>
      <c r="H216" s="54">
        <v>4.77282258026184</v>
      </c>
      <c r="I216" s="128">
        <v>0.69460844010410805</v>
      </c>
      <c r="J216" s="128">
        <v>0.51325581256008002</v>
      </c>
      <c r="K216" s="128">
        <v>2742489</v>
      </c>
      <c r="L216" s="121">
        <v>39071</v>
      </c>
      <c r="M216" s="128" t="s">
        <v>1149</v>
      </c>
    </row>
    <row r="217" spans="1:13">
      <c r="A217" s="54">
        <v>-1</v>
      </c>
      <c r="B217" s="121" t="s">
        <v>355</v>
      </c>
      <c r="C217" s="121">
        <v>41459</v>
      </c>
      <c r="D217" s="54">
        <v>217009755900</v>
      </c>
      <c r="E217" s="54">
        <v>0.14972437402427299</v>
      </c>
      <c r="F217" s="54">
        <v>3.0842720088615001E-2</v>
      </c>
      <c r="G217" s="54">
        <v>2087.86344853833</v>
      </c>
      <c r="H217" s="54">
        <v>3.01743871439988</v>
      </c>
      <c r="I217" s="128">
        <v>0.43933007113688399</v>
      </c>
      <c r="J217" s="128">
        <v>1.00507479943636</v>
      </c>
      <c r="K217" s="128">
        <v>19035313</v>
      </c>
      <c r="L217" s="121">
        <v>39751.627604166664</v>
      </c>
      <c r="M217" s="128" t="s">
        <v>1150</v>
      </c>
    </row>
    <row r="218" spans="1:13">
      <c r="A218" s="54">
        <v>-1</v>
      </c>
      <c r="B218" s="121" t="s">
        <v>356</v>
      </c>
      <c r="C218" s="121">
        <v>41459</v>
      </c>
      <c r="D218" s="54">
        <v>123143452500</v>
      </c>
      <c r="E218" s="54">
        <v>0.51826789473783397</v>
      </c>
      <c r="F218" s="54">
        <v>6.0819248198875797E-2</v>
      </c>
      <c r="G218" s="54">
        <v>7983.6591707285497</v>
      </c>
      <c r="H218" s="54">
        <v>1.2901352349514299</v>
      </c>
      <c r="I218" s="128">
        <v>0.77284272324801995</v>
      </c>
      <c r="J218" s="128">
        <v>1.2504120015168501</v>
      </c>
      <c r="K218" s="128">
        <v>11922516</v>
      </c>
      <c r="L218" s="121">
        <v>39877.417847222219</v>
      </c>
      <c r="M218" s="128" t="s">
        <v>1151</v>
      </c>
    </row>
    <row r="219" spans="1:13">
      <c r="A219" s="54">
        <v>-1</v>
      </c>
      <c r="B219" s="121" t="s">
        <v>1693</v>
      </c>
      <c r="C219" s="121">
        <v>41459</v>
      </c>
      <c r="D219" s="54">
        <v>288000000000</v>
      </c>
      <c r="E219" s="54">
        <v>0.32872327670733997</v>
      </c>
      <c r="F219" s="54">
        <v>0.114152558902088</v>
      </c>
      <c r="G219" s="54">
        <v>9779.7294829000002</v>
      </c>
      <c r="H219" s="54">
        <v>2.9448667317799799</v>
      </c>
      <c r="I219" s="128">
        <v>0.82188461963161497</v>
      </c>
      <c r="J219" s="128">
        <v>0</v>
      </c>
      <c r="K219" s="128">
        <v>1528000</v>
      </c>
      <c r="L219" s="121">
        <v>41359.379305555558</v>
      </c>
      <c r="M219" s="128" t="s">
        <v>1694</v>
      </c>
    </row>
    <row r="220" spans="1:13">
      <c r="A220" s="54">
        <v>-1</v>
      </c>
      <c r="B220" s="121" t="s">
        <v>357</v>
      </c>
      <c r="C220" s="121">
        <v>41459</v>
      </c>
      <c r="D220" s="54">
        <v>380338311000</v>
      </c>
      <c r="E220" s="54">
        <v>-0.10215960759977299</v>
      </c>
      <c r="F220" s="54">
        <v>-2.2250852754866199E-2</v>
      </c>
      <c r="G220" s="54">
        <v>-1225.7956315872</v>
      </c>
      <c r="H220" s="54">
        <v>-7.0158514016439</v>
      </c>
      <c r="I220" s="128">
        <v>0.80708033851141803</v>
      </c>
      <c r="J220" s="128">
        <v>0.33874026597295698</v>
      </c>
      <c r="K220" s="128">
        <v>30717275</v>
      </c>
      <c r="L220" s="121">
        <v>40065.380173611113</v>
      </c>
      <c r="M220" s="128" t="s">
        <v>1152</v>
      </c>
    </row>
    <row r="221" spans="1:13">
      <c r="A221" s="54">
        <v>-1</v>
      </c>
      <c r="B221" s="121" t="s">
        <v>358</v>
      </c>
      <c r="C221" s="121">
        <v>41459</v>
      </c>
      <c r="D221" s="54">
        <v>20000000000</v>
      </c>
      <c r="E221" s="54">
        <v>-0.12091343208616601</v>
      </c>
      <c r="F221" s="54">
        <v>-4.1572777180678998E-2</v>
      </c>
      <c r="G221" s="54">
        <v>-2058.1592580000001</v>
      </c>
      <c r="H221" s="54">
        <v>-9.7174210024130208</v>
      </c>
      <c r="I221" s="128">
        <v>1.30046796297973</v>
      </c>
      <c r="J221" s="128">
        <v>-0.398387227177389</v>
      </c>
      <c r="K221" s="128">
        <v>762180</v>
      </c>
      <c r="L221" s="121">
        <v>39076</v>
      </c>
      <c r="M221" s="128" t="s">
        <v>1153</v>
      </c>
    </row>
    <row r="222" spans="1:13">
      <c r="A222" s="54">
        <v>-1</v>
      </c>
      <c r="B222" s="121" t="s">
        <v>359</v>
      </c>
      <c r="C222" s="121">
        <v>41459</v>
      </c>
      <c r="D222" s="54">
        <v>155400000000</v>
      </c>
      <c r="E222" s="54">
        <v>6.9041670330893395E-2</v>
      </c>
      <c r="F222" s="122">
        <v>2.1000390083553401E-2</v>
      </c>
      <c r="G222" s="54">
        <v>1090.9079031904801</v>
      </c>
      <c r="H222" s="54">
        <v>6.7833407186416999</v>
      </c>
      <c r="I222" s="128">
        <v>0.48297444747649798</v>
      </c>
      <c r="J222" s="128">
        <v>0.20026752439088</v>
      </c>
      <c r="K222" s="128">
        <v>6722180</v>
      </c>
      <c r="L222" s="121">
        <v>39049</v>
      </c>
      <c r="M222" s="128" t="s">
        <v>1154</v>
      </c>
    </row>
    <row r="223" spans="1:13">
      <c r="A223" s="54">
        <v>-1</v>
      </c>
      <c r="B223" s="121" t="s">
        <v>360</v>
      </c>
      <c r="C223" s="121">
        <v>41459</v>
      </c>
      <c r="D223" s="54">
        <v>157535022400</v>
      </c>
      <c r="E223" s="54">
        <v>0.23099858516131</v>
      </c>
      <c r="F223" s="122">
        <v>0.189864930772987</v>
      </c>
      <c r="G223" s="54">
        <v>4363.2464817762302</v>
      </c>
      <c r="H223" s="54">
        <v>3.68991301940977</v>
      </c>
      <c r="I223" s="128">
        <v>0.83885460819340096</v>
      </c>
      <c r="J223" s="128">
        <v>7.5373375891317398E-3</v>
      </c>
      <c r="K223" s="128">
        <v>7678220</v>
      </c>
      <c r="L223" s="121">
        <v>40387.745671296296</v>
      </c>
      <c r="M223" s="128" t="s">
        <v>1155</v>
      </c>
    </row>
    <row r="224" spans="1:13">
      <c r="A224" s="54">
        <v>-1</v>
      </c>
      <c r="B224" s="121" t="s">
        <v>361</v>
      </c>
      <c r="C224" s="121">
        <v>41459</v>
      </c>
      <c r="D224" s="54">
        <v>83750000000</v>
      </c>
      <c r="E224" s="54">
        <v>2.9093336881525602E-3</v>
      </c>
      <c r="F224" s="122">
        <v>1.84109226781857E-3</v>
      </c>
      <c r="G224" s="54">
        <v>30.3750216</v>
      </c>
      <c r="H224" s="54">
        <v>220.57597483321601</v>
      </c>
      <c r="I224" s="128">
        <v>0.643082504592973</v>
      </c>
      <c r="J224" s="128">
        <v>0.90449652213711995</v>
      </c>
      <c r="K224" s="128">
        <v>8393700</v>
      </c>
      <c r="L224" s="121">
        <v>39078</v>
      </c>
      <c r="M224" s="128" t="s">
        <v>1156</v>
      </c>
    </row>
    <row r="225" spans="1:13">
      <c r="A225" s="54">
        <v>-1</v>
      </c>
      <c r="B225" s="121" t="s">
        <v>362</v>
      </c>
      <c r="C225" s="121">
        <v>41459</v>
      </c>
      <c r="D225" s="54">
        <v>422294460000</v>
      </c>
      <c r="E225" s="54">
        <v>9.3896512711905106E-2</v>
      </c>
      <c r="F225" s="54">
        <v>3.94012324493569E-2</v>
      </c>
      <c r="G225" s="54">
        <v>1216.5616020257501</v>
      </c>
      <c r="H225" s="54">
        <v>5.0141316229631201</v>
      </c>
      <c r="I225" s="128">
        <v>0.47698878902127601</v>
      </c>
      <c r="J225" s="128">
        <v>0.66151721396497998</v>
      </c>
      <c r="K225" s="128">
        <v>5033618</v>
      </c>
      <c r="L225" s="121">
        <v>40003.379918981482</v>
      </c>
      <c r="M225" s="128" t="s">
        <v>1157</v>
      </c>
    </row>
    <row r="226" spans="1:13">
      <c r="A226" s="54">
        <v>-1</v>
      </c>
      <c r="B226" s="121" t="s">
        <v>363</v>
      </c>
      <c r="C226" s="121">
        <v>41459</v>
      </c>
      <c r="D226" s="54">
        <v>196000000000</v>
      </c>
      <c r="E226" s="54">
        <v>0.26449526883723101</v>
      </c>
      <c r="F226" s="54">
        <v>0.20903082427163999</v>
      </c>
      <c r="G226" s="54">
        <v>3899.9891213750002</v>
      </c>
      <c r="H226" s="54">
        <v>6.2820688051976301</v>
      </c>
      <c r="I226" s="128">
        <v>1.7564746754676801</v>
      </c>
      <c r="J226" s="128">
        <v>-0.40456375327178701</v>
      </c>
      <c r="K226" s="128">
        <v>1925514</v>
      </c>
      <c r="L226" s="121">
        <v>40745.684918981482</v>
      </c>
      <c r="M226" s="128" t="s">
        <v>1158</v>
      </c>
    </row>
    <row r="227" spans="1:13">
      <c r="A227" s="54">
        <v>-1</v>
      </c>
      <c r="B227" s="121" t="s">
        <v>364</v>
      </c>
      <c r="C227" s="121">
        <v>41459</v>
      </c>
      <c r="D227" s="54">
        <v>40229200000</v>
      </c>
      <c r="E227" s="54">
        <v>0.18985949271689501</v>
      </c>
      <c r="F227" s="54">
        <v>0.12411651085158</v>
      </c>
      <c r="G227" s="54">
        <v>4024.3070608695698</v>
      </c>
      <c r="H227" s="54">
        <v>2.7333898317448799</v>
      </c>
      <c r="I227" s="128">
        <v>0.51833447118279197</v>
      </c>
      <c r="J227" s="128">
        <v>0.54756000304796004</v>
      </c>
      <c r="K227" s="128">
        <v>1928160</v>
      </c>
      <c r="L227" s="121">
        <v>40297.735451388886</v>
      </c>
      <c r="M227" s="128" t="s">
        <v>1159</v>
      </c>
    </row>
    <row r="228" spans="1:13">
      <c r="A228" s="54">
        <v>-1</v>
      </c>
      <c r="B228" s="121" t="s">
        <v>365</v>
      </c>
      <c r="C228" s="121">
        <v>41459</v>
      </c>
      <c r="D228" s="54">
        <v>146866172000</v>
      </c>
      <c r="E228" s="54">
        <v>1.24402139784403E-2</v>
      </c>
      <c r="F228" s="54">
        <v>1.1208965652128301E-2</v>
      </c>
      <c r="G228" s="54">
        <v>87.296948012800996</v>
      </c>
      <c r="H228" s="54">
        <v>42.384070511347602</v>
      </c>
      <c r="I228" s="128">
        <v>0.54034834926916198</v>
      </c>
      <c r="J228" s="128">
        <v>1.05020088417428</v>
      </c>
      <c r="K228" s="128">
        <v>29570483</v>
      </c>
      <c r="L228" s="121">
        <v>39066</v>
      </c>
      <c r="M228" s="128" t="s">
        <v>1160</v>
      </c>
    </row>
    <row r="229" spans="1:13">
      <c r="A229" s="54">
        <v>-1</v>
      </c>
      <c r="B229" s="121" t="s">
        <v>366</v>
      </c>
      <c r="C229" s="121">
        <v>41459</v>
      </c>
      <c r="D229" s="54">
        <v>11607755164100</v>
      </c>
      <c r="E229" s="54">
        <v>0.14860680095637799</v>
      </c>
      <c r="F229" s="54">
        <v>6.8434289779142607E-2</v>
      </c>
      <c r="G229" s="54">
        <v>3004.6751130067901</v>
      </c>
      <c r="H229" s="54">
        <v>9.2189667628592797</v>
      </c>
      <c r="I229" s="128">
        <v>1.2850872086027501</v>
      </c>
      <c r="J229" s="128">
        <v>1.49445107790919</v>
      </c>
      <c r="K229" s="128">
        <v>251431519</v>
      </c>
      <c r="L229" s="121">
        <v>39385</v>
      </c>
      <c r="M229" s="128" t="s">
        <v>1161</v>
      </c>
    </row>
    <row r="230" spans="1:13">
      <c r="A230" s="54">
        <v>-1</v>
      </c>
      <c r="B230" s="121" t="s">
        <v>367</v>
      </c>
      <c r="C230" s="121">
        <v>41459</v>
      </c>
      <c r="D230" s="54">
        <v>4382700000</v>
      </c>
      <c r="E230" s="54">
        <v>-0.10624063313488701</v>
      </c>
      <c r="F230" s="54">
        <v>-8.6288359605168896E-2</v>
      </c>
      <c r="G230" s="54">
        <v>-1328.35088835649</v>
      </c>
      <c r="H230" s="54">
        <v>-2.1078767850747</v>
      </c>
      <c r="I230" s="128">
        <v>0.26126184409872899</v>
      </c>
      <c r="J230" s="128">
        <v>0.324755641217018</v>
      </c>
      <c r="K230" s="128">
        <v>694400</v>
      </c>
      <c r="L230" s="121">
        <v>39076</v>
      </c>
      <c r="M230" s="128" t="s">
        <v>1162</v>
      </c>
    </row>
    <row r="231" spans="1:13">
      <c r="A231" s="54">
        <v>-1</v>
      </c>
      <c r="B231" s="121" t="s">
        <v>368</v>
      </c>
      <c r="C231" s="121">
        <v>41459</v>
      </c>
      <c r="D231" s="54">
        <v>489600000000</v>
      </c>
      <c r="E231" s="54">
        <v>3.08972566984669E-2</v>
      </c>
      <c r="F231" s="54">
        <v>8.9086808367432307E-3</v>
      </c>
      <c r="G231" s="54">
        <v>446.76733242307699</v>
      </c>
      <c r="H231" s="54">
        <v>15.2204503474318</v>
      </c>
      <c r="I231" s="128">
        <v>0.53883650040435804</v>
      </c>
      <c r="J231" s="128">
        <v>1.2389686517818399</v>
      </c>
      <c r="K231" s="128">
        <v>22338030</v>
      </c>
      <c r="L231" s="121">
        <v>40471.701168981483</v>
      </c>
      <c r="M231" s="128" t="s">
        <v>1163</v>
      </c>
    </row>
    <row r="232" spans="1:13">
      <c r="A232" s="54">
        <v>-1</v>
      </c>
      <c r="B232" s="121" t="s">
        <v>369</v>
      </c>
      <c r="C232" s="121">
        <v>41459</v>
      </c>
      <c r="D232" s="54">
        <v>837157336000</v>
      </c>
      <c r="E232" s="54">
        <v>0.111946835219321</v>
      </c>
      <c r="F232" s="54">
        <v>8.7138104562570595E-2</v>
      </c>
      <c r="G232" s="54">
        <v>3135.57206839425</v>
      </c>
      <c r="H232" s="54">
        <v>15.467671908698</v>
      </c>
      <c r="I232" s="128">
        <v>1.7648940300104301</v>
      </c>
      <c r="J232" s="128">
        <v>0.49411836193021902</v>
      </c>
      <c r="K232" s="128">
        <v>7748966</v>
      </c>
      <c r="L232" s="121">
        <v>39043</v>
      </c>
      <c r="M232" s="128" t="s">
        <v>1164</v>
      </c>
    </row>
    <row r="233" spans="1:13">
      <c r="A233" s="54">
        <v>-1</v>
      </c>
      <c r="B233" s="121" t="s">
        <v>65</v>
      </c>
      <c r="C233" s="121">
        <v>41459</v>
      </c>
      <c r="D233" s="54">
        <v>3828797331000</v>
      </c>
      <c r="E233" s="54">
        <v>0.27349108914223202</v>
      </c>
      <c r="F233" s="54">
        <v>0.102711921646865</v>
      </c>
      <c r="G233" s="54">
        <v>5830.8272112351797</v>
      </c>
      <c r="H233" s="54">
        <v>6.7743389692442104</v>
      </c>
      <c r="I233" s="128">
        <v>1.7678660738710299</v>
      </c>
      <c r="J233" s="128">
        <v>2.1441658394149599</v>
      </c>
      <c r="K233" s="128">
        <v>43619210</v>
      </c>
      <c r="L233" s="121">
        <v>39787.61550925926</v>
      </c>
      <c r="M233" s="128" t="s">
        <v>1165</v>
      </c>
    </row>
    <row r="234" spans="1:13">
      <c r="A234" s="54">
        <v>-1</v>
      </c>
      <c r="B234" s="121" t="s">
        <v>370</v>
      </c>
      <c r="C234" s="121">
        <v>41459</v>
      </c>
      <c r="D234" s="54">
        <v>49427950000</v>
      </c>
      <c r="E234" s="54">
        <v>-8.9570361706499693E-2</v>
      </c>
      <c r="F234" s="54">
        <v>-1.46234261166177E-2</v>
      </c>
      <c r="G234" s="54">
        <v>-1162.46035694379</v>
      </c>
      <c r="H234" s="54">
        <v>-4.3012219471685196</v>
      </c>
      <c r="I234" s="128">
        <v>0.42220157437278999</v>
      </c>
      <c r="J234" s="128">
        <v>0.62637324046823595</v>
      </c>
      <c r="K234" s="128">
        <v>7780356</v>
      </c>
      <c r="L234" s="121">
        <v>39428</v>
      </c>
      <c r="M234" s="128" t="s">
        <v>1166</v>
      </c>
    </row>
    <row r="235" spans="1:13">
      <c r="A235" s="54">
        <v>-1</v>
      </c>
      <c r="B235" s="121" t="s">
        <v>371</v>
      </c>
      <c r="C235" s="121">
        <v>41459</v>
      </c>
      <c r="D235" s="54">
        <v>10716768000</v>
      </c>
      <c r="E235" s="54">
        <v>0.108042002909279</v>
      </c>
      <c r="F235" s="54">
        <v>7.2567606264224094E-2</v>
      </c>
      <c r="G235" s="54">
        <v>1169.61236638338</v>
      </c>
      <c r="H235" s="54">
        <v>6.1558856651486096</v>
      </c>
      <c r="I235" s="128">
        <v>0.62462384230462498</v>
      </c>
      <c r="J235" s="128">
        <v>0.54057236629660599</v>
      </c>
      <c r="K235" s="128">
        <v>527470</v>
      </c>
      <c r="L235" s="121">
        <v>40176.38521990741</v>
      </c>
      <c r="M235" s="128" t="s">
        <v>1167</v>
      </c>
    </row>
    <row r="236" spans="1:13">
      <c r="A236" s="54">
        <v>-1</v>
      </c>
      <c r="B236" s="121" t="s">
        <v>372</v>
      </c>
      <c r="C236" s="121">
        <v>41459</v>
      </c>
      <c r="D236" s="54">
        <v>1029350400000</v>
      </c>
      <c r="E236" s="122">
        <v>9.9523441394427209E-4</v>
      </c>
      <c r="F236" s="122">
        <v>1.4497596518601999E-4</v>
      </c>
      <c r="G236" s="54">
        <v>9.6685056831959297</v>
      </c>
      <c r="H236" s="54">
        <v>537.82871628629402</v>
      </c>
      <c r="I236" s="128">
        <v>0.53805177669955295</v>
      </c>
      <c r="J236" s="128">
        <v>0.57386519247705703</v>
      </c>
      <c r="K236" s="128">
        <v>54689540</v>
      </c>
      <c r="L236" s="121">
        <v>39386</v>
      </c>
      <c r="M236" s="128" t="s">
        <v>1168</v>
      </c>
    </row>
    <row r="237" spans="1:13">
      <c r="A237" s="54">
        <v>-1</v>
      </c>
      <c r="B237" s="121" t="s">
        <v>373</v>
      </c>
      <c r="C237" s="121">
        <v>41459</v>
      </c>
      <c r="D237" s="54">
        <v>28260000000</v>
      </c>
      <c r="E237" s="54">
        <v>5.0092810890555298E-2</v>
      </c>
      <c r="F237" s="122">
        <v>1.40018038723981E-2</v>
      </c>
      <c r="G237" s="54">
        <v>551.47695166666699</v>
      </c>
      <c r="H237" s="54">
        <v>28.469004828854001</v>
      </c>
      <c r="I237" s="128">
        <v>1.3934089712584701</v>
      </c>
      <c r="J237" s="122">
        <v>1.3086847692341801</v>
      </c>
      <c r="K237" s="128">
        <v>275800</v>
      </c>
      <c r="L237" s="121">
        <v>40470.651377314818</v>
      </c>
      <c r="M237" s="128" t="s">
        <v>1169</v>
      </c>
    </row>
    <row r="238" spans="1:13">
      <c r="A238" s="54">
        <v>-1</v>
      </c>
      <c r="B238" s="121" t="s">
        <v>374</v>
      </c>
      <c r="C238" s="121">
        <v>41459</v>
      </c>
      <c r="D238" s="54">
        <v>105000000000</v>
      </c>
      <c r="E238" s="54">
        <v>0.18714323457285201</v>
      </c>
      <c r="F238" s="54">
        <v>7.9503982374281204E-2</v>
      </c>
      <c r="G238" s="54">
        <v>4832.4368327619104</v>
      </c>
      <c r="H238" s="54">
        <v>4.1386986922225999</v>
      </c>
      <c r="I238" s="128">
        <v>0.73379335697816495</v>
      </c>
      <c r="J238" s="128">
        <v>0.276335593467879</v>
      </c>
      <c r="K238" s="128">
        <v>3327160</v>
      </c>
      <c r="L238" s="121">
        <v>40305.722372685188</v>
      </c>
      <c r="M238" s="128" t="s">
        <v>1170</v>
      </c>
    </row>
    <row r="239" spans="1:13">
      <c r="A239" s="54">
        <v>-1</v>
      </c>
      <c r="B239" s="121" t="s">
        <v>375</v>
      </c>
      <c r="C239" s="121">
        <v>41459</v>
      </c>
      <c r="D239" s="54">
        <v>189613920000</v>
      </c>
      <c r="E239" s="54">
        <v>0.149010775533374</v>
      </c>
      <c r="F239" s="122">
        <v>7.0658829419042599E-2</v>
      </c>
      <c r="G239" s="54">
        <v>1823.2656691196501</v>
      </c>
      <c r="H239" s="54">
        <v>4.1683448159639802</v>
      </c>
      <c r="I239" s="128">
        <v>0.597860221201437</v>
      </c>
      <c r="J239" s="128">
        <v>3.6611053326405497E-2</v>
      </c>
      <c r="K239" s="128">
        <v>5457480</v>
      </c>
      <c r="L239" s="121">
        <v>40532.443564814814</v>
      </c>
      <c r="M239" s="128" t="s">
        <v>1171</v>
      </c>
    </row>
    <row r="240" spans="1:13">
      <c r="A240" s="54">
        <v>-1</v>
      </c>
      <c r="B240" s="121" t="s">
        <v>129</v>
      </c>
      <c r="C240" s="121">
        <v>41459</v>
      </c>
      <c r="D240" s="54">
        <v>56000000000</v>
      </c>
      <c r="E240" s="54">
        <v>4.5145057450011503E-2</v>
      </c>
      <c r="F240" s="122">
        <v>2.7800212044383699E-2</v>
      </c>
      <c r="G240" s="54">
        <v>487.31904650000001</v>
      </c>
      <c r="H240" s="54">
        <v>14.364306197910899</v>
      </c>
      <c r="I240" s="128">
        <v>0.630351727732264</v>
      </c>
      <c r="J240" s="128">
        <v>1.2639348818967899</v>
      </c>
      <c r="K240" s="128">
        <v>1108863</v>
      </c>
      <c r="L240" s="121">
        <v>40553.737986111111</v>
      </c>
      <c r="M240" s="128" t="s">
        <v>1172</v>
      </c>
    </row>
    <row r="241" spans="1:13">
      <c r="A241" s="54">
        <v>-1</v>
      </c>
      <c r="B241" s="121" t="s">
        <v>376</v>
      </c>
      <c r="C241" s="121">
        <v>41459</v>
      </c>
      <c r="D241" s="54">
        <v>11848176000</v>
      </c>
      <c r="E241" s="54">
        <v>4.1232753222396903E-2</v>
      </c>
      <c r="F241" s="122">
        <v>3.5985626151864999E-2</v>
      </c>
      <c r="G241" s="54">
        <v>489.81011928535099</v>
      </c>
      <c r="H241" s="54">
        <v>14.6995738073052</v>
      </c>
      <c r="I241" s="128">
        <v>0.65244084105708999</v>
      </c>
      <c r="J241" s="128">
        <v>0.44611166191226698</v>
      </c>
      <c r="K241" s="128">
        <v>1369820</v>
      </c>
      <c r="L241" s="121">
        <v>39065</v>
      </c>
      <c r="M241" s="128" t="s">
        <v>1173</v>
      </c>
    </row>
    <row r="242" spans="1:13">
      <c r="A242" s="54">
        <v>-1</v>
      </c>
      <c r="B242" s="121" t="s">
        <v>377</v>
      </c>
      <c r="C242" s="121">
        <v>41459</v>
      </c>
      <c r="D242" s="54">
        <v>132725502000</v>
      </c>
      <c r="E242" s="54">
        <v>0.118390677182341</v>
      </c>
      <c r="F242" s="54">
        <v>0.103407279071634</v>
      </c>
      <c r="G242" s="54">
        <v>3125.00386055424</v>
      </c>
      <c r="H242" s="54">
        <v>4.4159945445803297</v>
      </c>
      <c r="I242" s="128">
        <v>0.53868364616183895</v>
      </c>
      <c r="J242" s="128">
        <v>0.35618756101735699</v>
      </c>
      <c r="K242" s="128">
        <v>1304190</v>
      </c>
      <c r="L242" s="121">
        <v>38722</v>
      </c>
      <c r="M242" s="128" t="s">
        <v>1174</v>
      </c>
    </row>
    <row r="243" spans="1:13">
      <c r="A243" s="54">
        <v>-1</v>
      </c>
      <c r="B243" s="121" t="s">
        <v>378</v>
      </c>
      <c r="C243" s="121">
        <v>41459</v>
      </c>
      <c r="D243" s="54">
        <v>86000000000</v>
      </c>
      <c r="E243" s="54">
        <v>0.13974356177622299</v>
      </c>
      <c r="F243" s="54">
        <v>2.3089023414410399E-2</v>
      </c>
      <c r="G243" s="54">
        <v>2439.1058108000002</v>
      </c>
      <c r="H243" s="54">
        <v>3.5258822974880699</v>
      </c>
      <c r="I243" s="128">
        <v>0.50382517583920705</v>
      </c>
      <c r="J243" s="128">
        <v>-0.110328514814726</v>
      </c>
      <c r="K243" s="128">
        <v>4626132</v>
      </c>
      <c r="L243" s="121">
        <v>40850.448599537034</v>
      </c>
      <c r="M243" s="128" t="s">
        <v>1175</v>
      </c>
    </row>
    <row r="244" spans="1:13">
      <c r="A244" s="54">
        <v>-1</v>
      </c>
      <c r="B244" s="121" t="s">
        <v>379</v>
      </c>
      <c r="C244" s="121">
        <v>41459</v>
      </c>
      <c r="D244" s="54">
        <v>89999496000</v>
      </c>
      <c r="E244" s="54">
        <v>0.13683447279691699</v>
      </c>
      <c r="F244" s="54">
        <v>3.1253663653626203E-2</v>
      </c>
      <c r="G244" s="54">
        <v>2103.8399932039601</v>
      </c>
      <c r="H244" s="54">
        <v>4.27789186871279</v>
      </c>
      <c r="I244" s="128">
        <v>0.54952714789831902</v>
      </c>
      <c r="J244" s="128">
        <v>2.11768814181593E-2</v>
      </c>
      <c r="K244" s="128">
        <v>4644300</v>
      </c>
      <c r="L244" s="121">
        <v>40620.757384259261</v>
      </c>
      <c r="M244" s="128" t="s">
        <v>1176</v>
      </c>
    </row>
    <row r="245" spans="1:13">
      <c r="A245" s="54">
        <v>-1</v>
      </c>
      <c r="B245" s="121" t="s">
        <v>380</v>
      </c>
      <c r="C245" s="121">
        <v>41459</v>
      </c>
      <c r="D245" s="54">
        <v>465461935200</v>
      </c>
      <c r="E245" s="54">
        <v>4.6548050238659197E-2</v>
      </c>
      <c r="F245" s="54">
        <v>5.5430098083006198E-3</v>
      </c>
      <c r="G245" s="54">
        <v>589.52364323216705</v>
      </c>
      <c r="H245" s="54">
        <v>12.213250617947599</v>
      </c>
      <c r="I245" s="128">
        <v>0.45212722145962198</v>
      </c>
      <c r="J245" s="128">
        <v>1.9585502506186001</v>
      </c>
      <c r="K245" s="128">
        <v>27998080</v>
      </c>
      <c r="L245" s="121">
        <v>39549</v>
      </c>
      <c r="M245" s="128" t="s">
        <v>1177</v>
      </c>
    </row>
    <row r="246" spans="1:13">
      <c r="A246" s="54">
        <v>-1</v>
      </c>
      <c r="B246" s="121" t="s">
        <v>381</v>
      </c>
      <c r="C246" s="121">
        <v>41459</v>
      </c>
      <c r="D246" s="54">
        <v>3183746293800</v>
      </c>
      <c r="E246" s="54">
        <v>0.12960173261661001</v>
      </c>
      <c r="F246" s="54">
        <v>4.2212473649319002E-2</v>
      </c>
      <c r="G246" s="54">
        <v>3627.2430423391702</v>
      </c>
      <c r="H246" s="54">
        <v>11.082797466495499</v>
      </c>
      <c r="I246" s="128">
        <v>1.4314168260144799</v>
      </c>
      <c r="J246" s="128">
        <v>0.863674022371687</v>
      </c>
      <c r="K246" s="128">
        <v>26046540</v>
      </c>
      <c r="L246" s="121">
        <v>40142.392442129632</v>
      </c>
      <c r="M246" s="128" t="s">
        <v>1178</v>
      </c>
    </row>
    <row r="247" spans="1:13">
      <c r="A247" s="54">
        <v>-1</v>
      </c>
      <c r="B247" s="121" t="s">
        <v>382</v>
      </c>
      <c r="C247" s="121">
        <v>41459</v>
      </c>
      <c r="D247" s="54">
        <v>93404528000</v>
      </c>
      <c r="E247" s="54">
        <v>0.17711432024323201</v>
      </c>
      <c r="F247" s="54">
        <v>8.2457215655920998E-2</v>
      </c>
      <c r="G247" s="54">
        <v>2278.6869864392402</v>
      </c>
      <c r="H247" s="54">
        <v>5.2223056834125998</v>
      </c>
      <c r="I247" s="128">
        <v>0.80106768384858296</v>
      </c>
      <c r="J247" s="128">
        <v>1.1755754587709599</v>
      </c>
      <c r="K247" s="128">
        <v>2074383</v>
      </c>
      <c r="L247" s="121">
        <v>39899.697777777779</v>
      </c>
      <c r="M247" s="128" t="s">
        <v>1179</v>
      </c>
    </row>
    <row r="248" spans="1:13">
      <c r="A248" s="54">
        <v>-1</v>
      </c>
      <c r="B248" s="121" t="s">
        <v>383</v>
      </c>
      <c r="C248" s="121">
        <v>41459</v>
      </c>
      <c r="D248" s="54">
        <v>74000000000</v>
      </c>
      <c r="E248" s="54">
        <v>3.2003705819287298E-2</v>
      </c>
      <c r="F248" s="54">
        <v>1.16503179032953E-2</v>
      </c>
      <c r="G248" s="54">
        <v>343.80954362162203</v>
      </c>
      <c r="H248" s="54">
        <v>11.6343483600391</v>
      </c>
      <c r="I248" s="128">
        <v>0.37993351017369398</v>
      </c>
      <c r="J248" s="128">
        <v>1.08325927200784</v>
      </c>
      <c r="K248" s="128">
        <v>3370580</v>
      </c>
      <c r="L248" s="121">
        <v>40449.69462962963</v>
      </c>
      <c r="M248" s="128" t="s">
        <v>1180</v>
      </c>
    </row>
    <row r="249" spans="1:13">
      <c r="A249" s="54">
        <v>-1</v>
      </c>
      <c r="B249" s="121" t="s">
        <v>384</v>
      </c>
      <c r="C249" s="121">
        <v>41459</v>
      </c>
      <c r="D249" s="54">
        <v>43543800000</v>
      </c>
      <c r="E249" s="54">
        <v>1.07722448631001E-2</v>
      </c>
      <c r="F249" s="54">
        <v>4.55341034105608E-3</v>
      </c>
      <c r="G249" s="54">
        <v>144.39020769891499</v>
      </c>
      <c r="H249" s="54">
        <v>23.5473032014037</v>
      </c>
      <c r="I249" s="128">
        <v>0.25033479056047597</v>
      </c>
      <c r="J249" s="128">
        <v>-0.158077300051266</v>
      </c>
      <c r="K249" s="128">
        <v>8187588</v>
      </c>
      <c r="L249" s="121">
        <v>39434</v>
      </c>
      <c r="M249" s="128" t="s">
        <v>1181</v>
      </c>
    </row>
    <row r="250" spans="1:13">
      <c r="A250" s="54">
        <v>-1</v>
      </c>
      <c r="B250" s="121" t="s">
        <v>385</v>
      </c>
      <c r="C250" s="121">
        <v>41459</v>
      </c>
      <c r="D250" s="54">
        <v>104000000000</v>
      </c>
      <c r="E250" s="54">
        <v>7.4694517295517899E-3</v>
      </c>
      <c r="F250" s="54">
        <v>4.6674941428145001E-3</v>
      </c>
      <c r="G250" s="54">
        <v>97.0469765</v>
      </c>
      <c r="H250" s="54">
        <v>53.582297847269899</v>
      </c>
      <c r="I250" s="128">
        <v>0.42584595413348297</v>
      </c>
      <c r="J250" s="128">
        <v>2.3535077627011698</v>
      </c>
      <c r="K250" s="128">
        <v>19000000</v>
      </c>
      <c r="L250" s="121">
        <v>39883.735208333332</v>
      </c>
      <c r="M250" s="128" t="s">
        <v>1182</v>
      </c>
    </row>
    <row r="251" spans="1:13">
      <c r="A251" s="54">
        <v>-1</v>
      </c>
      <c r="B251" s="121" t="s">
        <v>386</v>
      </c>
      <c r="C251" s="121">
        <v>41459</v>
      </c>
      <c r="D251" s="54">
        <v>254600000000</v>
      </c>
      <c r="E251" s="54">
        <v>6.9781759750221398E-2</v>
      </c>
      <c r="F251" s="54">
        <v>2.58726256582383E-2</v>
      </c>
      <c r="G251" s="54">
        <v>1005.83700868421</v>
      </c>
      <c r="H251" s="54">
        <v>6.6611189906052797</v>
      </c>
      <c r="I251" s="128">
        <v>0.466085565474117</v>
      </c>
      <c r="J251" s="128">
        <v>0.64793766367081196</v>
      </c>
      <c r="K251" s="128">
        <v>20172850</v>
      </c>
      <c r="L251" s="121">
        <v>40724.700578703705</v>
      </c>
      <c r="M251" s="128" t="s">
        <v>1183</v>
      </c>
    </row>
    <row r="252" spans="1:13">
      <c r="A252" s="54">
        <v>-1</v>
      </c>
      <c r="B252" s="121" t="s">
        <v>387</v>
      </c>
      <c r="C252" s="121">
        <v>41459</v>
      </c>
      <c r="D252" s="54">
        <v>101060000000</v>
      </c>
      <c r="E252" s="54">
        <v>1.72410121835549E-2</v>
      </c>
      <c r="F252" s="54">
        <v>1.4977788843237701E-2</v>
      </c>
      <c r="G252" s="54">
        <v>171.445564079755</v>
      </c>
      <c r="H252" s="54">
        <v>18.081541022303199</v>
      </c>
      <c r="I252" s="128">
        <v>0.30774830641349499</v>
      </c>
      <c r="J252" s="128">
        <v>1.60689006424044</v>
      </c>
      <c r="K252" s="128">
        <v>29340000</v>
      </c>
      <c r="L252" s="121">
        <v>40434.691157407404</v>
      </c>
      <c r="M252" s="128" t="s">
        <v>1184</v>
      </c>
    </row>
    <row r="253" spans="1:13">
      <c r="A253" s="54">
        <v>-1</v>
      </c>
      <c r="B253" s="121" t="s">
        <v>388</v>
      </c>
      <c r="C253" s="121">
        <v>41459</v>
      </c>
      <c r="D253" s="54">
        <v>69338635200</v>
      </c>
      <c r="E253" s="54">
        <v>0.33880740724337099</v>
      </c>
      <c r="F253" s="54">
        <v>5.51442634397716E-2</v>
      </c>
      <c r="G253" s="54">
        <v>3846.28765141853</v>
      </c>
      <c r="H253" s="54">
        <v>4.4718444273549203</v>
      </c>
      <c r="I253" s="128">
        <v>1.5882858578680401</v>
      </c>
      <c r="J253" s="128">
        <v>0.22541337289572799</v>
      </c>
      <c r="K253" s="128">
        <v>1876022</v>
      </c>
      <c r="L253" s="121">
        <v>40330.400439814817</v>
      </c>
      <c r="M253" s="128" t="s">
        <v>1185</v>
      </c>
    </row>
    <row r="254" spans="1:13">
      <c r="A254" s="54">
        <v>-1</v>
      </c>
      <c r="B254" s="121" t="s">
        <v>126</v>
      </c>
      <c r="C254" s="121">
        <v>41459</v>
      </c>
      <c r="D254" s="54">
        <v>2193556200000</v>
      </c>
      <c r="E254" s="54">
        <v>4.8844193006315699E-2</v>
      </c>
      <c r="F254" s="54">
        <v>3.2278223055178502E-2</v>
      </c>
      <c r="G254" s="54">
        <v>533.71207484175704</v>
      </c>
      <c r="H254" s="54">
        <v>14.989355454196801</v>
      </c>
      <c r="I254" s="128">
        <v>0.72385222997723697</v>
      </c>
      <c r="J254" s="128">
        <v>1.78096872750376</v>
      </c>
      <c r="K254" s="128">
        <v>68548631</v>
      </c>
      <c r="L254" s="121">
        <v>40287.680243055554</v>
      </c>
      <c r="M254" s="128" t="s">
        <v>1186</v>
      </c>
    </row>
    <row r="255" spans="1:13">
      <c r="A255" s="54">
        <v>-1</v>
      </c>
      <c r="B255" s="121" t="s">
        <v>389</v>
      </c>
      <c r="C255" s="121">
        <v>41459</v>
      </c>
      <c r="D255" s="54">
        <v>29787447900</v>
      </c>
      <c r="E255" s="54">
        <v>-0.17461836049132201</v>
      </c>
      <c r="F255" s="54">
        <v>-3.5276690858048299E-2</v>
      </c>
      <c r="G255" s="54">
        <v>-1905.1178434664901</v>
      </c>
      <c r="H255" s="54">
        <v>-2.5720193723471301</v>
      </c>
      <c r="I255" s="128">
        <v>0.47160201376000299</v>
      </c>
      <c r="J255" s="128">
        <v>1.8172433362568099</v>
      </c>
      <c r="K255" s="128">
        <v>2700780</v>
      </c>
      <c r="L255" s="121">
        <v>38712</v>
      </c>
      <c r="M255" s="128" t="s">
        <v>1187</v>
      </c>
    </row>
    <row r="256" spans="1:13">
      <c r="A256" s="54">
        <v>-1</v>
      </c>
      <c r="B256" s="121" t="s">
        <v>390</v>
      </c>
      <c r="C256" s="121">
        <v>41459</v>
      </c>
      <c r="D256" s="54">
        <v>546313473000</v>
      </c>
      <c r="E256" s="54">
        <v>0.106953393614049</v>
      </c>
      <c r="F256" s="54">
        <v>9.2647164458760103E-2</v>
      </c>
      <c r="G256" s="54">
        <v>4653.9712352554798</v>
      </c>
      <c r="H256" s="54">
        <v>7.1551795910857301</v>
      </c>
      <c r="I256" s="128">
        <v>0.76534205965081104</v>
      </c>
      <c r="J256" s="128">
        <v>-1.6341687345247699E-2</v>
      </c>
      <c r="K256" s="128">
        <v>5687072</v>
      </c>
      <c r="L256" s="121">
        <v>39036</v>
      </c>
      <c r="M256" s="128" t="s">
        <v>1188</v>
      </c>
    </row>
    <row r="257" spans="1:13">
      <c r="A257" s="54">
        <v>-1</v>
      </c>
      <c r="B257" s="121" t="s">
        <v>391</v>
      </c>
      <c r="C257" s="121">
        <v>41459</v>
      </c>
      <c r="D257" s="54">
        <v>5600000000</v>
      </c>
      <c r="E257" s="54">
        <v>1.5606909172904099E-2</v>
      </c>
      <c r="F257" s="54">
        <v>7.8329535514030692E-3</v>
      </c>
      <c r="G257" s="54">
        <v>182.19225299999999</v>
      </c>
      <c r="H257" s="54">
        <v>15.3683812231028</v>
      </c>
      <c r="I257" s="128">
        <v>0.23326292030635001</v>
      </c>
      <c r="J257" s="128">
        <v>-0.611247341044454</v>
      </c>
      <c r="K257" s="128">
        <v>273000</v>
      </c>
      <c r="L257" s="121">
        <v>40738.57540509259</v>
      </c>
      <c r="M257" s="128" t="s">
        <v>1189</v>
      </c>
    </row>
    <row r="258" spans="1:13">
      <c r="A258" s="54">
        <v>-1</v>
      </c>
      <c r="B258" s="121" t="s">
        <v>392</v>
      </c>
      <c r="C258" s="121">
        <v>41459</v>
      </c>
      <c r="D258" s="54">
        <v>150660000000</v>
      </c>
      <c r="E258" s="54">
        <v>0.27846066111199502</v>
      </c>
      <c r="F258" s="54">
        <v>0.15762252355557199</v>
      </c>
      <c r="G258" s="54">
        <v>5272.0435730624504</v>
      </c>
      <c r="H258" s="54">
        <v>3.5280436783635198</v>
      </c>
      <c r="I258" s="128">
        <v>1.0830898409887799</v>
      </c>
      <c r="J258" s="128">
        <v>0.20681271778208299</v>
      </c>
      <c r="K258" s="128">
        <v>3533534</v>
      </c>
      <c r="L258" s="121">
        <v>40200.598935185182</v>
      </c>
      <c r="M258" s="128" t="s">
        <v>1190</v>
      </c>
    </row>
    <row r="259" spans="1:13">
      <c r="A259" s="54">
        <v>-1</v>
      </c>
      <c r="B259" s="121" t="s">
        <v>79</v>
      </c>
      <c r="C259" s="121">
        <v>41459</v>
      </c>
      <c r="D259" s="54">
        <v>3767094208900</v>
      </c>
      <c r="E259" s="54">
        <v>2.4812934352905799E-3</v>
      </c>
      <c r="F259" s="54">
        <v>1.5183711431462101E-3</v>
      </c>
      <c r="G259" s="54">
        <v>33.5348779376694</v>
      </c>
      <c r="H259" s="54">
        <v>199.79199007234101</v>
      </c>
      <c r="I259" s="128">
        <v>0.532980676651862</v>
      </c>
      <c r="J259" s="128">
        <v>2.79618862369355</v>
      </c>
      <c r="K259" s="128">
        <v>224449900</v>
      </c>
      <c r="L259" s="121">
        <v>38728</v>
      </c>
      <c r="M259" s="128" t="s">
        <v>1191</v>
      </c>
    </row>
    <row r="260" spans="1:13">
      <c r="A260" s="54">
        <v>-1</v>
      </c>
      <c r="B260" s="121" t="s">
        <v>393</v>
      </c>
      <c r="C260" s="121">
        <v>41459</v>
      </c>
      <c r="D260" s="54">
        <v>528576725600</v>
      </c>
      <c r="E260" s="54">
        <v>5.0708749302551797E-3</v>
      </c>
      <c r="F260" s="54">
        <v>3.29221968912807E-3</v>
      </c>
      <c r="G260" s="54">
        <v>130.68468310497201</v>
      </c>
      <c r="H260" s="54">
        <v>58.920447423933901</v>
      </c>
      <c r="I260" s="128">
        <v>0.299403154481372</v>
      </c>
      <c r="J260" s="128">
        <v>1.69046060502628</v>
      </c>
      <c r="K260" s="128">
        <v>40157578</v>
      </c>
      <c r="L260" s="121">
        <v>40105.372569444444</v>
      </c>
      <c r="M260" s="128" t="s">
        <v>1192</v>
      </c>
    </row>
    <row r="261" spans="1:13">
      <c r="A261" s="54">
        <v>-1</v>
      </c>
      <c r="B261" s="121" t="s">
        <v>394</v>
      </c>
      <c r="C261" s="121">
        <v>41459</v>
      </c>
      <c r="D261" s="54">
        <v>54909396100</v>
      </c>
      <c r="E261" s="54">
        <v>6.7208456368211905E-2</v>
      </c>
      <c r="F261" s="54">
        <v>2.09874766977724E-2</v>
      </c>
      <c r="G261" s="54">
        <v>1110.98594876987</v>
      </c>
      <c r="H261" s="54">
        <v>3.8704359895470701</v>
      </c>
      <c r="I261" s="128">
        <v>0.25254664563137902</v>
      </c>
      <c r="J261" s="128">
        <v>0.47108372667320603</v>
      </c>
      <c r="K261" s="128">
        <v>6697331</v>
      </c>
      <c r="L261" s="121">
        <v>40897.374027777776</v>
      </c>
      <c r="M261" s="128" t="s">
        <v>1193</v>
      </c>
    </row>
    <row r="262" spans="1:13">
      <c r="A262" s="54">
        <v>-1</v>
      </c>
      <c r="B262" s="121" t="s">
        <v>1621</v>
      </c>
      <c r="C262" s="121">
        <v>41459</v>
      </c>
      <c r="D262" s="54">
        <v>71000000000</v>
      </c>
      <c r="E262" s="54">
        <v>7.6346179851395002E-3</v>
      </c>
      <c r="F262" s="54">
        <v>2.34383184076823E-3</v>
      </c>
      <c r="G262" s="54">
        <v>79.318775099999996</v>
      </c>
      <c r="H262" s="54">
        <v>89.512224451887704</v>
      </c>
      <c r="I262" s="128">
        <v>0.68401847895720802</v>
      </c>
      <c r="J262" s="128">
        <v>0.65959003660169302</v>
      </c>
      <c r="K262" s="128">
        <v>7839000</v>
      </c>
      <c r="L262" s="121">
        <v>41183.38962962963</v>
      </c>
      <c r="M262" s="128" t="s">
        <v>1622</v>
      </c>
    </row>
    <row r="263" spans="1:13">
      <c r="A263" s="54">
        <v>-1</v>
      </c>
      <c r="B263" s="121" t="s">
        <v>76</v>
      </c>
      <c r="C263" s="121">
        <v>41459</v>
      </c>
      <c r="D263" s="54">
        <v>70840000000</v>
      </c>
      <c r="E263" s="54">
        <v>1.47410122220383E-2</v>
      </c>
      <c r="F263" s="54">
        <v>1.12749109660919E-2</v>
      </c>
      <c r="G263" s="54">
        <v>149.70592409937899</v>
      </c>
      <c r="H263" s="54">
        <v>29.3909544760511</v>
      </c>
      <c r="I263" s="128">
        <v>0.43045254785584403</v>
      </c>
      <c r="J263" s="128">
        <v>1.46996406388866</v>
      </c>
      <c r="K263" s="128">
        <v>11140000</v>
      </c>
      <c r="L263" s="121">
        <v>40756.688877314817</v>
      </c>
      <c r="M263" s="128" t="s">
        <v>1194</v>
      </c>
    </row>
    <row r="264" spans="1:13">
      <c r="A264" s="54">
        <v>-1</v>
      </c>
      <c r="B264" s="121" t="s">
        <v>395</v>
      </c>
      <c r="C264" s="121">
        <v>41459</v>
      </c>
      <c r="D264" s="54">
        <v>953566660700</v>
      </c>
      <c r="E264" s="54">
        <v>0.27655981787571499</v>
      </c>
      <c r="F264" s="54">
        <v>0.141223978858804</v>
      </c>
      <c r="G264" s="54">
        <v>4660.0761875632597</v>
      </c>
      <c r="H264" s="54">
        <v>4.1415631897837901</v>
      </c>
      <c r="I264" s="128">
        <v>0.97030836190755598</v>
      </c>
      <c r="J264" s="128">
        <v>1.3462783229789499</v>
      </c>
      <c r="K264" s="128">
        <v>7480439</v>
      </c>
      <c r="L264" s="121">
        <v>40715.71671296296</v>
      </c>
      <c r="M264" s="128" t="s">
        <v>1195</v>
      </c>
    </row>
    <row r="265" spans="1:13">
      <c r="A265" s="54">
        <v>-1</v>
      </c>
      <c r="B265" s="121" t="s">
        <v>396</v>
      </c>
      <c r="C265" s="121">
        <v>41459</v>
      </c>
      <c r="D265" s="54">
        <v>128000000000</v>
      </c>
      <c r="E265" s="54">
        <v>6.5566138096376297E-3</v>
      </c>
      <c r="F265" s="54">
        <v>3.9100100117756397E-3</v>
      </c>
      <c r="G265" s="54">
        <v>89.134354299999998</v>
      </c>
      <c r="H265" s="54">
        <v>71.801720562865</v>
      </c>
      <c r="I265" s="128">
        <v>0.52795300962718095</v>
      </c>
      <c r="J265" s="122">
        <v>-0.60349030925726699</v>
      </c>
      <c r="K265" s="128">
        <v>8628980</v>
      </c>
      <c r="L265" s="121">
        <v>40478.692291666666</v>
      </c>
      <c r="M265" s="128" t="s">
        <v>1196</v>
      </c>
    </row>
    <row r="266" spans="1:13">
      <c r="A266" s="54">
        <v>-1</v>
      </c>
      <c r="B266" s="121" t="s">
        <v>397</v>
      </c>
      <c r="C266" s="121">
        <v>41459</v>
      </c>
      <c r="D266" s="54">
        <v>2173203840000</v>
      </c>
      <c r="E266" s="54">
        <v>-0.124982203594402</v>
      </c>
      <c r="F266" s="54">
        <v>-4.3796248516681298E-2</v>
      </c>
      <c r="G266" s="54">
        <v>-1767.5742486111201</v>
      </c>
      <c r="H266" s="54">
        <v>-4.2431032279934797</v>
      </c>
      <c r="I266" s="128">
        <v>0.56506785808055204</v>
      </c>
      <c r="J266" s="128">
        <v>2.3960134518825398</v>
      </c>
      <c r="K266" s="128">
        <v>99123282</v>
      </c>
      <c r="L266" s="121">
        <v>40165</v>
      </c>
      <c r="M266" s="128" t="s">
        <v>1197</v>
      </c>
    </row>
    <row r="267" spans="1:13">
      <c r="A267" s="54">
        <v>-1</v>
      </c>
      <c r="B267" s="121" t="s">
        <v>398</v>
      </c>
      <c r="C267" s="121">
        <v>41459</v>
      </c>
      <c r="D267" s="54">
        <v>51028883000</v>
      </c>
      <c r="E267" s="54">
        <v>0.102993459343654</v>
      </c>
      <c r="F267" s="54">
        <v>5.9674126598904198E-2</v>
      </c>
      <c r="G267" s="54">
        <v>1237.42353347221</v>
      </c>
      <c r="H267" s="54">
        <v>13.7382226377237</v>
      </c>
      <c r="I267" s="128">
        <v>1.4020824915030199</v>
      </c>
      <c r="J267" s="128">
        <v>-0.77469973571813899</v>
      </c>
      <c r="K267" s="128">
        <v>1383763</v>
      </c>
      <c r="L267" s="121">
        <v>40388.769814814812</v>
      </c>
      <c r="M267" s="128" t="s">
        <v>1198</v>
      </c>
    </row>
    <row r="268" spans="1:13">
      <c r="A268" s="54">
        <v>-1</v>
      </c>
      <c r="B268" s="121" t="s">
        <v>399</v>
      </c>
      <c r="C268" s="121">
        <v>41459</v>
      </c>
      <c r="D268" s="54">
        <v>7723421269200</v>
      </c>
      <c r="E268" s="54">
        <v>9.2098875384835993E-2</v>
      </c>
      <c r="F268" s="54">
        <v>6.8436032689990905E-2</v>
      </c>
      <c r="G268" s="54">
        <v>2448.2500526107401</v>
      </c>
      <c r="H268" s="54">
        <v>19.115694473321401</v>
      </c>
      <c r="I268" s="128">
        <v>1.70091943672252</v>
      </c>
      <c r="J268" s="128">
        <v>3.2986440068113899E-3</v>
      </c>
      <c r="K268" s="128">
        <v>79214684</v>
      </c>
      <c r="L268" s="121">
        <v>38674</v>
      </c>
      <c r="M268" s="128" t="s">
        <v>1199</v>
      </c>
    </row>
    <row r="269" spans="1:13">
      <c r="A269" s="54">
        <v>-1</v>
      </c>
      <c r="B269" s="121" t="s">
        <v>400</v>
      </c>
      <c r="C269" s="121">
        <v>41459</v>
      </c>
      <c r="D269" s="54">
        <v>431177755600</v>
      </c>
      <c r="E269" s="54">
        <v>-4.2707302003276097E-2</v>
      </c>
      <c r="F269" s="54">
        <v>-2.3137522435603599E-2</v>
      </c>
      <c r="G269" s="54">
        <v>-1056.23654881011</v>
      </c>
      <c r="H269" s="54">
        <v>-8.89952161813512</v>
      </c>
      <c r="I269" s="128">
        <v>0.40234104277099703</v>
      </c>
      <c r="J269" s="128">
        <v>0.23471850178973</v>
      </c>
      <c r="K269" s="128">
        <v>10386997</v>
      </c>
      <c r="L269" s="121">
        <v>40210.7343287037</v>
      </c>
      <c r="M269" s="128" t="s">
        <v>1200</v>
      </c>
    </row>
    <row r="270" spans="1:13">
      <c r="A270" s="54">
        <v>-1</v>
      </c>
      <c r="B270" s="121" t="s">
        <v>401</v>
      </c>
      <c r="C270" s="121">
        <v>41459</v>
      </c>
      <c r="D270" s="54">
        <v>157051799700</v>
      </c>
      <c r="E270" s="54">
        <v>0.11292315119197199</v>
      </c>
      <c r="F270" s="54">
        <v>7.8557284364534796E-2</v>
      </c>
      <c r="G270" s="54">
        <v>2508.6804639177099</v>
      </c>
      <c r="H270" s="54">
        <v>4.9029759576440997</v>
      </c>
      <c r="I270" s="128">
        <v>0.59691352351372295</v>
      </c>
      <c r="J270" s="128">
        <v>-0.19036633495026001</v>
      </c>
      <c r="K270" s="128">
        <v>4193361</v>
      </c>
      <c r="L270" s="121">
        <v>37482</v>
      </c>
      <c r="M270" s="128" t="s">
        <v>1201</v>
      </c>
    </row>
    <row r="271" spans="1:13">
      <c r="A271" s="54">
        <v>-1</v>
      </c>
      <c r="B271" s="121" t="s">
        <v>402</v>
      </c>
      <c r="C271" s="121">
        <v>41459</v>
      </c>
      <c r="D271" s="54">
        <v>18810000000</v>
      </c>
      <c r="E271" s="54">
        <v>-6.6692152559571199E-2</v>
      </c>
      <c r="F271" s="54">
        <v>-6.1096951604572597E-2</v>
      </c>
      <c r="G271" s="54">
        <v>-1055.8416861244</v>
      </c>
      <c r="H271" s="54">
        <v>-2.84133505943668</v>
      </c>
      <c r="I271" s="128">
        <v>0.19603163718358399</v>
      </c>
      <c r="J271" s="128">
        <v>1.09982323840128</v>
      </c>
      <c r="K271" s="128">
        <v>4918331</v>
      </c>
      <c r="L271" s="121">
        <v>40317.48578703704</v>
      </c>
      <c r="M271" s="128" t="s">
        <v>1202</v>
      </c>
    </row>
    <row r="272" spans="1:13">
      <c r="A272" s="54">
        <v>-1</v>
      </c>
      <c r="B272" s="121" t="s">
        <v>403</v>
      </c>
      <c r="C272" s="121">
        <v>41459</v>
      </c>
      <c r="D272" s="54">
        <v>10080000000</v>
      </c>
      <c r="E272" s="54">
        <v>-7.5036711586521799E-3</v>
      </c>
      <c r="F272" s="54">
        <v>-4.1150130196962401E-3</v>
      </c>
      <c r="G272" s="54">
        <v>-76.202890714285701</v>
      </c>
      <c r="H272" s="54">
        <v>-23.621151154867601</v>
      </c>
      <c r="I272" s="128">
        <v>0.177301086451983</v>
      </c>
      <c r="J272" s="128">
        <v>0.14816380901928899</v>
      </c>
      <c r="K272" s="128">
        <v>3430000</v>
      </c>
      <c r="L272" s="121">
        <v>40960.397094907406</v>
      </c>
      <c r="M272" s="128" t="s">
        <v>1203</v>
      </c>
    </row>
    <row r="273" spans="1:13">
      <c r="A273" s="54">
        <v>-1</v>
      </c>
      <c r="B273" s="121" t="s">
        <v>404</v>
      </c>
      <c r="C273" s="121">
        <v>41459</v>
      </c>
      <c r="D273" s="54">
        <v>500641200000</v>
      </c>
      <c r="E273" s="54">
        <v>0.208461309008698</v>
      </c>
      <c r="F273" s="54">
        <v>0.102629157136193</v>
      </c>
      <c r="G273" s="54">
        <v>2756.3200779570302</v>
      </c>
      <c r="H273" s="54">
        <v>4.5350320886045097</v>
      </c>
      <c r="I273" s="128">
        <v>0.94534696919516803</v>
      </c>
      <c r="J273" s="128">
        <v>0.78712957054990795</v>
      </c>
      <c r="K273" s="128">
        <v>18373806</v>
      </c>
      <c r="L273" s="121">
        <v>39078</v>
      </c>
      <c r="M273" s="128" t="s">
        <v>1204</v>
      </c>
    </row>
    <row r="274" spans="1:13">
      <c r="A274" s="54">
        <v>-1</v>
      </c>
      <c r="B274" s="121" t="s">
        <v>405</v>
      </c>
      <c r="C274" s="121">
        <v>41459</v>
      </c>
      <c r="D274" s="54">
        <v>46923000000</v>
      </c>
      <c r="E274" s="54">
        <v>0.13966955715200799</v>
      </c>
      <c r="F274" s="54">
        <v>5.9615911181247802E-2</v>
      </c>
      <c r="G274" s="54">
        <v>2246.9856816486599</v>
      </c>
      <c r="H274" s="54">
        <v>4.4504066410707201</v>
      </c>
      <c r="I274" s="128">
        <v>0.64660326042234295</v>
      </c>
      <c r="J274" s="128">
        <v>0.40353616336237003</v>
      </c>
      <c r="K274" s="128">
        <v>3598399</v>
      </c>
      <c r="L274" s="121">
        <v>39681.474340277775</v>
      </c>
      <c r="M274" s="128" t="s">
        <v>1205</v>
      </c>
    </row>
    <row r="275" spans="1:13">
      <c r="A275" s="54">
        <v>-1</v>
      </c>
      <c r="B275" s="121" t="s">
        <v>72</v>
      </c>
      <c r="C275" s="121">
        <v>41459</v>
      </c>
      <c r="D275" s="54">
        <v>1686400000000</v>
      </c>
      <c r="E275" s="54">
        <v>4.3945338638772197E-3</v>
      </c>
      <c r="F275" s="54">
        <v>4.2070494647781596E-3</v>
      </c>
      <c r="G275" s="54">
        <v>54.710373347567902</v>
      </c>
      <c r="H275" s="54">
        <v>155.36358975290801</v>
      </c>
      <c r="I275" s="128">
        <v>0.68026995833913595</v>
      </c>
      <c r="J275" s="128">
        <v>1.77166225010131</v>
      </c>
      <c r="K275" s="128">
        <v>182250000</v>
      </c>
      <c r="L275" s="121">
        <v>39475</v>
      </c>
      <c r="M275" s="128" t="s">
        <v>1206</v>
      </c>
    </row>
    <row r="276" spans="1:13">
      <c r="A276" s="54">
        <v>-1</v>
      </c>
      <c r="B276" s="121" t="s">
        <v>406</v>
      </c>
      <c r="C276" s="121">
        <v>41459</v>
      </c>
      <c r="D276" s="54">
        <v>89433827600</v>
      </c>
      <c r="E276" s="54">
        <v>-4.3154989097958802E-3</v>
      </c>
      <c r="F276" s="54">
        <v>-3.0097233036007502E-3</v>
      </c>
      <c r="G276" s="54">
        <v>-51.554667189004903</v>
      </c>
      <c r="H276" s="54">
        <v>-50.431903487382101</v>
      </c>
      <c r="I276" s="128">
        <v>0.20261783477551301</v>
      </c>
      <c r="J276" s="128">
        <v>2.9233326686284401E-2</v>
      </c>
      <c r="K276" s="128">
        <v>18756660</v>
      </c>
      <c r="L276" s="121">
        <v>39622</v>
      </c>
      <c r="M276" s="128" t="s">
        <v>1207</v>
      </c>
    </row>
    <row r="277" spans="1:13">
      <c r="A277" s="54">
        <v>-1</v>
      </c>
      <c r="B277" s="121" t="s">
        <v>407</v>
      </c>
      <c r="C277" s="121">
        <v>41459</v>
      </c>
      <c r="D277" s="54">
        <v>48248153800</v>
      </c>
      <c r="E277" s="54">
        <v>2.6805253233917199E-2</v>
      </c>
      <c r="F277" s="54">
        <v>8.7423834590531907E-3</v>
      </c>
      <c r="G277" s="54">
        <v>318.01606824798301</v>
      </c>
      <c r="H277" s="54">
        <v>15.4080264780177</v>
      </c>
      <c r="I277" s="128">
        <v>0.40666009302564399</v>
      </c>
      <c r="J277" s="128">
        <v>2.7486945793532098</v>
      </c>
      <c r="K277" s="128">
        <v>1246362</v>
      </c>
      <c r="L277" s="121">
        <v>40527.599386574075</v>
      </c>
      <c r="M277" s="128" t="s">
        <v>1208</v>
      </c>
    </row>
    <row r="278" spans="1:13">
      <c r="A278" s="54">
        <v>-1</v>
      </c>
      <c r="B278" s="121" t="s">
        <v>408</v>
      </c>
      <c r="C278" s="121">
        <v>41459</v>
      </c>
      <c r="D278" s="54">
        <v>142071542800</v>
      </c>
      <c r="E278" s="54">
        <v>7.2701871319888603E-2</v>
      </c>
      <c r="F278" s="54">
        <v>4.5204985676479098E-2</v>
      </c>
      <c r="G278" s="54">
        <v>1004.96825157022</v>
      </c>
      <c r="H278" s="54">
        <v>9.15451805131692</v>
      </c>
      <c r="I278" s="128">
        <v>0.66621314835937695</v>
      </c>
      <c r="J278" s="128">
        <v>1.4136776819268899</v>
      </c>
      <c r="K278" s="128">
        <v>10787915</v>
      </c>
      <c r="L278" s="121">
        <v>40386.703090277777</v>
      </c>
      <c r="M278" s="128" t="s">
        <v>1209</v>
      </c>
    </row>
    <row r="279" spans="1:13">
      <c r="A279" s="54">
        <v>-1</v>
      </c>
      <c r="B279" s="121" t="s">
        <v>409</v>
      </c>
      <c r="C279" s="121">
        <v>41459</v>
      </c>
      <c r="D279" s="54">
        <v>322200000000</v>
      </c>
      <c r="E279" s="54">
        <v>0.19872220614196801</v>
      </c>
      <c r="F279" s="54">
        <v>0.12888600242020001</v>
      </c>
      <c r="G279" s="54">
        <v>4953.5898760555601</v>
      </c>
      <c r="H279" s="54">
        <v>3.6135409769234701</v>
      </c>
      <c r="I279" s="128">
        <v>0.69894277269344096</v>
      </c>
      <c r="J279" s="128">
        <v>0.32520963636817002</v>
      </c>
      <c r="K279" s="128">
        <v>8323279</v>
      </c>
      <c r="L279" s="121">
        <v>40198.577523148146</v>
      </c>
      <c r="M279" s="128" t="s">
        <v>1210</v>
      </c>
    </row>
    <row r="280" spans="1:13">
      <c r="A280" s="54">
        <v>-1</v>
      </c>
      <c r="B280" s="121" t="s">
        <v>410</v>
      </c>
      <c r="C280" s="121">
        <v>41459</v>
      </c>
      <c r="D280" s="54">
        <v>19200000000</v>
      </c>
      <c r="E280" s="54">
        <v>-0.28033101296884799</v>
      </c>
      <c r="F280" s="54">
        <v>-0.19789466752833099</v>
      </c>
      <c r="G280" s="54">
        <v>-1932.97838720662</v>
      </c>
      <c r="H280" s="54">
        <v>-0.82773817368552605</v>
      </c>
      <c r="I280" s="128">
        <v>0.24521132643530599</v>
      </c>
      <c r="J280" s="128">
        <v>2.1124368075539399</v>
      </c>
      <c r="K280" s="128">
        <v>6719351</v>
      </c>
      <c r="L280" s="121">
        <v>40296.756354166668</v>
      </c>
      <c r="M280" s="128" t="s">
        <v>1211</v>
      </c>
    </row>
    <row r="281" spans="1:13">
      <c r="A281" s="54">
        <v>-1</v>
      </c>
      <c r="B281" s="121" t="s">
        <v>411</v>
      </c>
      <c r="C281" s="121">
        <v>41459</v>
      </c>
      <c r="D281" s="54">
        <v>77154000000</v>
      </c>
      <c r="E281" s="54">
        <v>-0.10549401216085</v>
      </c>
      <c r="F281" s="54">
        <v>-5.9798211104130597E-2</v>
      </c>
      <c r="G281" s="54">
        <v>-1066.68845731394</v>
      </c>
      <c r="H281" s="54">
        <v>-6.18737359980405</v>
      </c>
      <c r="I281" s="128">
        <v>0.69790128195314605</v>
      </c>
      <c r="J281" s="128">
        <v>0.22337923467021101</v>
      </c>
      <c r="K281" s="128">
        <v>6161570</v>
      </c>
      <c r="L281" s="121">
        <v>39755.664027777777</v>
      </c>
      <c r="M281" s="128" t="s">
        <v>1212</v>
      </c>
    </row>
    <row r="282" spans="1:13">
      <c r="A282" s="54">
        <v>-1</v>
      </c>
      <c r="B282" s="121" t="s">
        <v>412</v>
      </c>
      <c r="C282" s="121">
        <v>41459</v>
      </c>
      <c r="D282" s="54">
        <v>159654000000</v>
      </c>
      <c r="E282" s="54">
        <v>1.0617175428482801E-2</v>
      </c>
      <c r="F282" s="54">
        <v>3.3580368791566199E-3</v>
      </c>
      <c r="G282" s="54">
        <v>159.72373691608101</v>
      </c>
      <c r="H282" s="54">
        <v>41.321347267674099</v>
      </c>
      <c r="I282" s="128">
        <v>0.427740769119625</v>
      </c>
      <c r="J282" s="128">
        <v>1.50405442390365</v>
      </c>
      <c r="K282" s="128">
        <v>19002000</v>
      </c>
      <c r="L282" s="121">
        <v>40182.703240740739</v>
      </c>
      <c r="M282" s="128" t="s">
        <v>1213</v>
      </c>
    </row>
    <row r="283" spans="1:13">
      <c r="A283" s="54">
        <v>-1</v>
      </c>
      <c r="B283" s="121" t="s">
        <v>413</v>
      </c>
      <c r="C283" s="121">
        <v>41459</v>
      </c>
      <c r="D283" s="54">
        <v>19474065000</v>
      </c>
      <c r="E283" s="54">
        <v>0.12799484042857201</v>
      </c>
      <c r="F283" s="54">
        <v>8.0292909969230997E-2</v>
      </c>
      <c r="G283" s="54">
        <v>2186.9748889356201</v>
      </c>
      <c r="H283" s="54">
        <v>2.9721420364197702</v>
      </c>
      <c r="I283" s="128">
        <v>0.35688272494333201</v>
      </c>
      <c r="J283" s="128">
        <v>0.124003243153005</v>
      </c>
      <c r="K283" s="128">
        <v>1186085</v>
      </c>
      <c r="L283" s="121">
        <v>40541.718252314815</v>
      </c>
      <c r="M283" s="128" t="s">
        <v>1214</v>
      </c>
    </row>
    <row r="284" spans="1:13">
      <c r="A284" s="54">
        <v>-1</v>
      </c>
      <c r="B284" s="121" t="s">
        <v>414</v>
      </c>
      <c r="C284" s="121">
        <v>41459</v>
      </c>
      <c r="D284" s="54">
        <v>160800000000</v>
      </c>
      <c r="E284" s="54">
        <v>0.14636659428170201</v>
      </c>
      <c r="F284" s="54">
        <v>0.115039987958303</v>
      </c>
      <c r="G284" s="54">
        <v>1501.78020671642</v>
      </c>
      <c r="H284" s="54">
        <v>3.9952584094304702</v>
      </c>
      <c r="I284" s="128">
        <v>0.58480750563543804</v>
      </c>
      <c r="J284" s="128">
        <v>1.2874539422860201</v>
      </c>
      <c r="K284" s="128">
        <v>26379170</v>
      </c>
      <c r="L284" s="121">
        <v>40452.580104166664</v>
      </c>
      <c r="M284" s="128" t="s">
        <v>1215</v>
      </c>
    </row>
    <row r="285" spans="1:13">
      <c r="A285" s="54">
        <v>-1</v>
      </c>
      <c r="B285" s="121" t="s">
        <v>415</v>
      </c>
      <c r="C285" s="121">
        <v>41459</v>
      </c>
      <c r="D285" s="54">
        <v>91260000000</v>
      </c>
      <c r="E285" s="54">
        <v>0.11703799685340199</v>
      </c>
      <c r="F285" s="54">
        <v>8.6150506668812396E-2</v>
      </c>
      <c r="G285" s="54">
        <v>2846.50344023669</v>
      </c>
      <c r="H285" s="54">
        <v>6.3235476007375899</v>
      </c>
      <c r="I285" s="128">
        <v>0.71176656613823996</v>
      </c>
      <c r="J285" s="128">
        <v>0.61207108006661903</v>
      </c>
      <c r="K285" s="128">
        <v>697370</v>
      </c>
      <c r="L285" s="121">
        <v>40543.450798611113</v>
      </c>
      <c r="M285" s="128" t="s">
        <v>1216</v>
      </c>
    </row>
    <row r="286" spans="1:13">
      <c r="A286" s="54">
        <v>-1</v>
      </c>
      <c r="B286" s="121" t="s">
        <v>416</v>
      </c>
      <c r="C286" s="121">
        <v>41459</v>
      </c>
      <c r="D286" s="54">
        <v>6325000000</v>
      </c>
      <c r="E286" s="54">
        <v>4.7511960393483701E-3</v>
      </c>
      <c r="F286" s="54">
        <v>3.1594367603599602E-3</v>
      </c>
      <c r="G286" s="54">
        <v>48.761508173913001</v>
      </c>
      <c r="H286" s="54">
        <v>45.117554447936001</v>
      </c>
      <c r="I286" s="128">
        <v>0.213867056456402</v>
      </c>
      <c r="J286" s="128">
        <v>-2.8028579707810499E-2</v>
      </c>
      <c r="K286" s="128">
        <v>2304700</v>
      </c>
      <c r="L286" s="121">
        <v>40479.447893518518</v>
      </c>
      <c r="M286" s="128" t="s">
        <v>1217</v>
      </c>
    </row>
    <row r="287" spans="1:13">
      <c r="A287" s="54">
        <v>-1</v>
      </c>
      <c r="B287" s="121" t="s">
        <v>417</v>
      </c>
      <c r="C287" s="121">
        <v>41459</v>
      </c>
      <c r="D287" s="54">
        <v>81880000000</v>
      </c>
      <c r="E287" s="54">
        <v>0.18145526541137599</v>
      </c>
      <c r="F287" s="54">
        <v>3.8447378499754402E-2</v>
      </c>
      <c r="G287" s="54">
        <v>3211.5837715730299</v>
      </c>
      <c r="H287" s="54">
        <v>2.86463024300744</v>
      </c>
      <c r="I287" s="128">
        <v>0.49975322560534502</v>
      </c>
      <c r="J287" s="128">
        <v>-0.31028510802800202</v>
      </c>
      <c r="K287" s="128">
        <v>4002799</v>
      </c>
      <c r="L287" s="121">
        <v>39427</v>
      </c>
      <c r="M287" s="128" t="s">
        <v>1218</v>
      </c>
    </row>
    <row r="288" spans="1:13">
      <c r="A288" s="54">
        <v>-1</v>
      </c>
      <c r="B288" s="121" t="s">
        <v>418</v>
      </c>
      <c r="C288" s="121">
        <v>41459</v>
      </c>
      <c r="D288" s="54">
        <v>15264000000</v>
      </c>
      <c r="E288" s="54">
        <v>0.101216371874206</v>
      </c>
      <c r="F288" s="54">
        <v>8.2661641463400697E-3</v>
      </c>
      <c r="G288" s="54">
        <v>1200.86360659722</v>
      </c>
      <c r="H288" s="54">
        <v>4.4134904004778104</v>
      </c>
      <c r="I288" s="128">
        <v>0.44870584048510798</v>
      </c>
      <c r="J288" s="128">
        <v>-1.61121438571263</v>
      </c>
      <c r="K288" s="128">
        <v>2003060</v>
      </c>
      <c r="L288" s="121">
        <v>40799.660983796297</v>
      </c>
      <c r="M288" s="128" t="s">
        <v>1219</v>
      </c>
    </row>
    <row r="289" spans="1:13">
      <c r="A289" s="54">
        <v>-1</v>
      </c>
      <c r="B289" s="121" t="s">
        <v>419</v>
      </c>
      <c r="C289" s="121">
        <v>41459</v>
      </c>
      <c r="D289" s="54">
        <v>45900000000</v>
      </c>
      <c r="E289" s="54">
        <v>7.0698272769108006E-2</v>
      </c>
      <c r="F289" s="54">
        <v>8.3217310063895007E-3</v>
      </c>
      <c r="G289" s="54">
        <v>1639.21513018519</v>
      </c>
      <c r="H289" s="54">
        <v>5.18540845766824</v>
      </c>
      <c r="I289" s="128">
        <v>0.37584592018329799</v>
      </c>
      <c r="J289" s="128">
        <v>0.39425125228646601</v>
      </c>
      <c r="K289" s="128">
        <v>3610500</v>
      </c>
      <c r="L289" s="121">
        <v>39561</v>
      </c>
      <c r="M289" s="128" t="s">
        <v>1220</v>
      </c>
    </row>
    <row r="290" spans="1:13">
      <c r="A290" s="54">
        <v>-1</v>
      </c>
      <c r="B290" s="121" t="s">
        <v>420</v>
      </c>
      <c r="C290" s="121">
        <v>41459</v>
      </c>
      <c r="D290" s="54">
        <v>13387135500</v>
      </c>
      <c r="E290" s="54">
        <v>4.6489383778350997E-2</v>
      </c>
      <c r="F290" s="54">
        <v>1.3529548158589101E-2</v>
      </c>
      <c r="G290" s="54">
        <v>633.99723137186402</v>
      </c>
      <c r="H290" s="54">
        <v>6.4669052120752699</v>
      </c>
      <c r="I290" s="128">
        <v>0.29457316288559299</v>
      </c>
      <c r="J290" s="128">
        <v>0.25922972999882199</v>
      </c>
      <c r="K290" s="128">
        <v>1507003</v>
      </c>
      <c r="L290" s="121">
        <v>40262.386504629627</v>
      </c>
      <c r="M290" s="128" t="s">
        <v>1221</v>
      </c>
    </row>
    <row r="291" spans="1:13">
      <c r="A291" s="54">
        <v>-1</v>
      </c>
      <c r="B291" s="121" t="s">
        <v>421</v>
      </c>
      <c r="C291" s="121">
        <v>41459</v>
      </c>
      <c r="D291" s="54">
        <v>20650000000</v>
      </c>
      <c r="E291" s="54">
        <v>1.5168629946020201E-2</v>
      </c>
      <c r="F291" s="54">
        <v>3.54551972493467E-3</v>
      </c>
      <c r="G291" s="54">
        <v>327.23357057142903</v>
      </c>
      <c r="H291" s="54">
        <v>18.029934977933902</v>
      </c>
      <c r="I291" s="128">
        <v>0.27126610262918699</v>
      </c>
      <c r="J291" s="128">
        <v>-5.5896538614933197E-2</v>
      </c>
      <c r="K291" s="128">
        <v>1656800</v>
      </c>
      <c r="L291" s="121">
        <v>39610</v>
      </c>
      <c r="M291" s="128" t="s">
        <v>1222</v>
      </c>
    </row>
    <row r="292" spans="1:13">
      <c r="A292" s="54">
        <v>-1</v>
      </c>
      <c r="B292" s="121" t="s">
        <v>422</v>
      </c>
      <c r="C292" s="121">
        <v>41459</v>
      </c>
      <c r="D292" s="54">
        <v>25870000000</v>
      </c>
      <c r="E292" s="54">
        <v>4.4216161187527997E-2</v>
      </c>
      <c r="F292" s="54">
        <v>1.0167359995871801E-2</v>
      </c>
      <c r="G292" s="54">
        <v>723.60830603015097</v>
      </c>
      <c r="H292" s="54">
        <v>8.9827603495324801</v>
      </c>
      <c r="I292" s="128">
        <v>0.39296731704020299</v>
      </c>
      <c r="J292" s="128">
        <v>-6.9330137635440103E-2</v>
      </c>
      <c r="K292" s="128">
        <v>1699066</v>
      </c>
      <c r="L292" s="121">
        <v>40168.711886574078</v>
      </c>
      <c r="M292" s="128" t="s">
        <v>1223</v>
      </c>
    </row>
    <row r="293" spans="1:13">
      <c r="A293" s="54">
        <v>-1</v>
      </c>
      <c r="B293" s="121" t="s">
        <v>423</v>
      </c>
      <c r="C293" s="121">
        <v>41459</v>
      </c>
      <c r="D293" s="54">
        <v>63135000000</v>
      </c>
      <c r="E293" s="54">
        <v>0.15426679447565</v>
      </c>
      <c r="F293" s="54">
        <v>4.13649467473848E-2</v>
      </c>
      <c r="G293" s="54">
        <v>2587.5227613685001</v>
      </c>
      <c r="H293" s="54">
        <v>3.4782302727416599</v>
      </c>
      <c r="I293" s="128">
        <v>0.51580906565625595</v>
      </c>
      <c r="J293" s="128">
        <v>0.66394310721675698</v>
      </c>
      <c r="K293" s="128">
        <v>2810542</v>
      </c>
      <c r="L293" s="121">
        <v>39779.48065972222</v>
      </c>
      <c r="M293" s="128" t="s">
        <v>1224</v>
      </c>
    </row>
    <row r="294" spans="1:13">
      <c r="A294" s="54">
        <v>-1</v>
      </c>
      <c r="B294" s="121" t="s">
        <v>424</v>
      </c>
      <c r="C294" s="121">
        <v>41459</v>
      </c>
      <c r="D294" s="54">
        <v>25838176500</v>
      </c>
      <c r="E294" s="54">
        <v>1.56832329634259E-2</v>
      </c>
      <c r="F294" s="54">
        <v>4.35265014685428E-3</v>
      </c>
      <c r="G294" s="54">
        <v>249.60170325874199</v>
      </c>
      <c r="H294" s="54">
        <v>18.028723126681601</v>
      </c>
      <c r="I294" s="128">
        <v>0.28018339562405897</v>
      </c>
      <c r="J294" s="128">
        <v>0.76812417574669201</v>
      </c>
      <c r="K294" s="128">
        <v>1616607</v>
      </c>
      <c r="L294" s="121">
        <v>39559</v>
      </c>
      <c r="M294" s="128" t="s">
        <v>1225</v>
      </c>
    </row>
    <row r="295" spans="1:13">
      <c r="A295" s="54">
        <v>-1</v>
      </c>
      <c r="B295" s="121" t="s">
        <v>425</v>
      </c>
      <c r="C295" s="121">
        <v>41459</v>
      </c>
      <c r="D295" s="54">
        <v>85422510200</v>
      </c>
      <c r="E295" s="54">
        <v>-1.32502255243513</v>
      </c>
      <c r="F295" s="54">
        <v>-0.30588422982226599</v>
      </c>
      <c r="G295" s="54">
        <v>-7924.5364529336903</v>
      </c>
      <c r="H295" s="54">
        <v>-0.73190400907965003</v>
      </c>
      <c r="I295" s="128">
        <v>1.0466739933764799</v>
      </c>
      <c r="J295" s="128">
        <v>6.6919299124797105E-2</v>
      </c>
      <c r="K295" s="128">
        <v>3935831</v>
      </c>
      <c r="L295" s="121">
        <v>36871</v>
      </c>
      <c r="M295" s="128" t="s">
        <v>1226</v>
      </c>
    </row>
    <row r="296" spans="1:13">
      <c r="A296" s="54">
        <v>-1</v>
      </c>
      <c r="B296" s="121" t="s">
        <v>426</v>
      </c>
      <c r="C296" s="121">
        <v>41459</v>
      </c>
      <c r="D296" s="54">
        <v>2848651200000</v>
      </c>
      <c r="E296" s="54">
        <v>0.34578224316349998</v>
      </c>
      <c r="F296" s="54">
        <v>0.17143567679112601</v>
      </c>
      <c r="G296" s="54">
        <v>5273.3149135317099</v>
      </c>
      <c r="H296" s="54">
        <v>6.9406057859510204</v>
      </c>
      <c r="I296" s="128">
        <v>1.76501119246139</v>
      </c>
      <c r="J296" s="128">
        <v>0.70774912317971195</v>
      </c>
      <c r="K296" s="128">
        <v>19458000</v>
      </c>
      <c r="L296" s="121">
        <v>40969.685532407406</v>
      </c>
      <c r="M296" s="128" t="s">
        <v>1227</v>
      </c>
    </row>
    <row r="297" spans="1:13">
      <c r="A297" s="54">
        <v>-1</v>
      </c>
      <c r="B297" s="121" t="s">
        <v>427</v>
      </c>
      <c r="C297" s="121">
        <v>41459</v>
      </c>
      <c r="D297" s="54">
        <v>11660000000</v>
      </c>
      <c r="E297" s="54">
        <v>0.14263066057006299</v>
      </c>
      <c r="F297" s="54">
        <v>0.11915973887847001</v>
      </c>
      <c r="G297" s="54">
        <v>2477.5056820877799</v>
      </c>
      <c r="H297" s="54">
        <v>4.2784967463999601</v>
      </c>
      <c r="I297" s="128">
        <v>0.59579269259243695</v>
      </c>
      <c r="J297" s="128">
        <v>-0.17345630272665299</v>
      </c>
      <c r="K297" s="128">
        <v>668775</v>
      </c>
      <c r="L297" s="121">
        <v>39500</v>
      </c>
      <c r="M297" s="128" t="s">
        <v>1228</v>
      </c>
    </row>
    <row r="298" spans="1:13">
      <c r="A298" s="54">
        <v>-1</v>
      </c>
      <c r="B298" s="121" t="s">
        <v>428</v>
      </c>
      <c r="C298" s="121">
        <v>41459</v>
      </c>
      <c r="D298" s="54">
        <v>103600250000</v>
      </c>
      <c r="E298" s="54">
        <v>0.12252262526977301</v>
      </c>
      <c r="F298" s="54">
        <v>9.4537929057305403E-2</v>
      </c>
      <c r="G298" s="54">
        <v>1804.66967752031</v>
      </c>
      <c r="H298" s="54">
        <v>7.0372989351992103</v>
      </c>
      <c r="I298" s="128">
        <v>0.85417292918643095</v>
      </c>
      <c r="J298" s="128">
        <v>-0.31045378073340402</v>
      </c>
      <c r="K298" s="128">
        <v>6441918</v>
      </c>
      <c r="L298" s="121">
        <v>39051</v>
      </c>
      <c r="M298" s="128" t="s">
        <v>1229</v>
      </c>
    </row>
    <row r="299" spans="1:13">
      <c r="A299" s="54">
        <v>-1</v>
      </c>
      <c r="B299" s="121" t="s">
        <v>429</v>
      </c>
      <c r="C299" s="121">
        <v>41459</v>
      </c>
      <c r="D299" s="54">
        <v>10350000000</v>
      </c>
      <c r="E299" s="54">
        <v>0.15802871443686101</v>
      </c>
      <c r="F299" s="54">
        <v>6.2436968419770901E-2</v>
      </c>
      <c r="G299" s="54">
        <v>2339.36417933333</v>
      </c>
      <c r="H299" s="54">
        <v>2.9495193869157799</v>
      </c>
      <c r="I299" s="128">
        <v>0.43614841257053599</v>
      </c>
      <c r="J299" s="128">
        <v>5.6160476593558502E-2</v>
      </c>
      <c r="K299" s="128">
        <v>441831</v>
      </c>
      <c r="L299" s="121">
        <v>40497.483252314814</v>
      </c>
      <c r="M299" s="128" t="s">
        <v>1230</v>
      </c>
    </row>
    <row r="300" spans="1:13">
      <c r="A300" s="54">
        <v>-1</v>
      </c>
      <c r="B300" s="121" t="s">
        <v>430</v>
      </c>
      <c r="C300" s="121">
        <v>41459</v>
      </c>
      <c r="D300" s="54">
        <v>348749727200</v>
      </c>
      <c r="E300" s="54">
        <v>-6.8170455584237094E-2</v>
      </c>
      <c r="F300" s="54">
        <v>-3.7277411395533297E-2</v>
      </c>
      <c r="G300" s="54">
        <v>-1334.98311099956</v>
      </c>
      <c r="H300" s="54">
        <v>-4.6442535107112901</v>
      </c>
      <c r="I300" s="128">
        <v>0.32841608844454701</v>
      </c>
      <c r="J300" s="128">
        <v>1.4700463342133601</v>
      </c>
      <c r="K300" s="128">
        <v>45224699</v>
      </c>
      <c r="L300" s="121">
        <v>39770.693287037036</v>
      </c>
      <c r="M300" s="128" t="s">
        <v>1231</v>
      </c>
    </row>
    <row r="301" spans="1:13">
      <c r="A301" s="54">
        <v>-1</v>
      </c>
      <c r="B301" s="121" t="s">
        <v>431</v>
      </c>
      <c r="C301" s="121">
        <v>41459</v>
      </c>
      <c r="D301" s="54">
        <v>241401528200</v>
      </c>
      <c r="E301" s="54">
        <v>0.14449022565189201</v>
      </c>
      <c r="F301" s="54">
        <v>0.13744620763908</v>
      </c>
      <c r="G301" s="54">
        <v>1813.05238170348</v>
      </c>
      <c r="H301" s="54">
        <v>5.4052492354314996</v>
      </c>
      <c r="I301" s="128">
        <v>0.723123935193555</v>
      </c>
      <c r="J301" s="128">
        <v>0.87361107593179699</v>
      </c>
      <c r="K301" s="128">
        <v>6292300</v>
      </c>
      <c r="L301" s="121">
        <v>40802.701319444444</v>
      </c>
      <c r="M301" s="128" t="s">
        <v>1232</v>
      </c>
    </row>
    <row r="302" spans="1:13">
      <c r="A302" s="54">
        <v>-1</v>
      </c>
      <c r="B302" s="121" t="s">
        <v>432</v>
      </c>
      <c r="C302" s="121">
        <v>41459</v>
      </c>
      <c r="D302" s="54">
        <v>53200000000</v>
      </c>
      <c r="E302" s="54">
        <v>5.4996710854960697E-2</v>
      </c>
      <c r="F302" s="54">
        <v>1.8578371660324899E-2</v>
      </c>
      <c r="G302" s="54">
        <v>799.71365104884205</v>
      </c>
      <c r="H302" s="54">
        <v>8.75313306308996</v>
      </c>
      <c r="I302" s="128">
        <v>0.491811492552714</v>
      </c>
      <c r="J302" s="122">
        <v>0.55171385153890695</v>
      </c>
      <c r="K302" s="128">
        <v>4940300</v>
      </c>
      <c r="L302" s="121">
        <v>40365.671365740738</v>
      </c>
      <c r="M302" s="128" t="s">
        <v>1233</v>
      </c>
    </row>
    <row r="303" spans="1:13">
      <c r="A303" s="54">
        <v>-1</v>
      </c>
      <c r="B303" s="121" t="s">
        <v>433</v>
      </c>
      <c r="C303" s="121">
        <v>41459</v>
      </c>
      <c r="D303" s="54">
        <v>131578413300</v>
      </c>
      <c r="E303" s="122">
        <v>0.28547813566633001</v>
      </c>
      <c r="F303" s="122">
        <v>0.123472591537581</v>
      </c>
      <c r="G303" s="54">
        <v>5906.0496882462403</v>
      </c>
      <c r="H303" s="54">
        <v>6.55260318534362</v>
      </c>
      <c r="I303" s="128">
        <v>1.69076336391857</v>
      </c>
      <c r="J303" s="128">
        <v>1.3621214792851399</v>
      </c>
      <c r="K303" s="128">
        <v>2228464</v>
      </c>
      <c r="L303" s="121">
        <v>40379.452789351853</v>
      </c>
      <c r="M303" s="128" t="s">
        <v>1234</v>
      </c>
    </row>
    <row r="304" spans="1:13">
      <c r="A304" s="54">
        <v>-1</v>
      </c>
      <c r="B304" s="121" t="s">
        <v>434</v>
      </c>
      <c r="C304" s="121">
        <v>41459</v>
      </c>
      <c r="D304" s="54">
        <v>124253415000</v>
      </c>
      <c r="E304" s="54">
        <v>9.1739420530943701E-3</v>
      </c>
      <c r="F304" s="122">
        <v>3.82648786480917E-3</v>
      </c>
      <c r="G304" s="54">
        <v>179.54696186821101</v>
      </c>
      <c r="H304" s="54">
        <v>83.543602430934598</v>
      </c>
      <c r="I304" s="128">
        <v>0.76916166475569303</v>
      </c>
      <c r="J304" s="128">
        <v>0.12814426791966099</v>
      </c>
      <c r="K304" s="128">
        <v>1517471</v>
      </c>
      <c r="L304" s="121">
        <v>39050</v>
      </c>
      <c r="M304" s="128" t="s">
        <v>1235</v>
      </c>
    </row>
    <row r="305" spans="1:13">
      <c r="A305" s="54">
        <v>-1</v>
      </c>
      <c r="B305" s="121" t="s">
        <v>435</v>
      </c>
      <c r="C305" s="121">
        <v>41459</v>
      </c>
      <c r="D305" s="54">
        <v>61988762500</v>
      </c>
      <c r="E305" s="54">
        <v>4.1802127494616299E-3</v>
      </c>
      <c r="F305" s="54">
        <v>1.5696045550695E-3</v>
      </c>
      <c r="G305" s="54">
        <v>69.647057729213401</v>
      </c>
      <c r="H305" s="54">
        <v>44.510135834492097</v>
      </c>
      <c r="I305" s="128">
        <v>0.186835307674906</v>
      </c>
      <c r="J305" s="128">
        <v>9.0565648989816505E-2</v>
      </c>
      <c r="K305" s="128">
        <v>7941135</v>
      </c>
      <c r="L305" s="121">
        <v>40094.617627314816</v>
      </c>
      <c r="M305" s="128" t="s">
        <v>1236</v>
      </c>
    </row>
    <row r="306" spans="1:13">
      <c r="A306" s="54">
        <v>-1</v>
      </c>
      <c r="B306" s="121" t="s">
        <v>436</v>
      </c>
      <c r="C306" s="121">
        <v>41459</v>
      </c>
      <c r="D306" s="54">
        <v>74680000000</v>
      </c>
      <c r="E306" s="54">
        <v>0.27808076357811001</v>
      </c>
      <c r="F306" s="54">
        <v>0.15323784783212999</v>
      </c>
      <c r="G306" s="54">
        <v>10842.139077129101</v>
      </c>
      <c r="H306" s="54">
        <v>3.6893088822645601</v>
      </c>
      <c r="I306" s="128">
        <v>1.07302200086057</v>
      </c>
      <c r="J306" s="128">
        <v>-0.229044187829266</v>
      </c>
      <c r="K306" s="128">
        <v>1553800</v>
      </c>
      <c r="L306" s="121">
        <v>40191.449432870373</v>
      </c>
      <c r="M306" s="128" t="s">
        <v>1237</v>
      </c>
    </row>
    <row r="307" spans="1:13">
      <c r="A307" s="54">
        <v>-1</v>
      </c>
      <c r="B307" s="121" t="s">
        <v>437</v>
      </c>
      <c r="C307" s="121">
        <v>41459</v>
      </c>
      <c r="D307" s="54">
        <v>268501769900</v>
      </c>
      <c r="E307" s="54">
        <v>0.13381994940634701</v>
      </c>
      <c r="F307" s="54">
        <v>4.90013778131793E-2</v>
      </c>
      <c r="G307" s="54">
        <v>3162.3212603903698</v>
      </c>
      <c r="H307" s="54">
        <v>3.2571010823639499</v>
      </c>
      <c r="I307" s="128">
        <v>0.41504796622109502</v>
      </c>
      <c r="J307" s="128">
        <v>-0.90542636881835903</v>
      </c>
      <c r="K307" s="128">
        <v>8725248</v>
      </c>
      <c r="L307" s="121">
        <v>40260.470543981479</v>
      </c>
      <c r="M307" s="128" t="s">
        <v>1238</v>
      </c>
    </row>
    <row r="308" spans="1:13">
      <c r="A308" s="54">
        <v>-1</v>
      </c>
      <c r="B308" s="121" t="s">
        <v>438</v>
      </c>
      <c r="C308" s="121">
        <v>41459</v>
      </c>
      <c r="D308" s="54">
        <v>75726160000</v>
      </c>
      <c r="E308" s="54">
        <v>9.2775430559496594E-2</v>
      </c>
      <c r="F308" s="54">
        <v>1.3448261974538901E-2</v>
      </c>
      <c r="G308" s="54">
        <v>1396.86399678526</v>
      </c>
      <c r="H308" s="54">
        <v>4.8680472942602204</v>
      </c>
      <c r="I308" s="128">
        <v>0.48691402631997399</v>
      </c>
      <c r="J308" s="128">
        <v>0.429685020086577</v>
      </c>
      <c r="K308" s="128">
        <v>7943815</v>
      </c>
      <c r="L308" s="121">
        <v>40290.489733796298</v>
      </c>
      <c r="M308" s="128" t="s">
        <v>1239</v>
      </c>
    </row>
    <row r="309" spans="1:13">
      <c r="A309" s="54">
        <v>-1</v>
      </c>
      <c r="B309" s="121" t="s">
        <v>439</v>
      </c>
      <c r="C309" s="121">
        <v>41459</v>
      </c>
      <c r="D309" s="54">
        <v>572400000000</v>
      </c>
      <c r="E309" s="54">
        <v>0.24833985184335899</v>
      </c>
      <c r="F309" s="54">
        <v>0.155991658415844</v>
      </c>
      <c r="G309" s="54">
        <v>3135.6343815740702</v>
      </c>
      <c r="H309" s="54">
        <v>8.4512404111021109</v>
      </c>
      <c r="I309" s="128">
        <v>0.96238013286822699</v>
      </c>
      <c r="J309" s="128">
        <v>0.26893176241189598</v>
      </c>
      <c r="K309" s="128">
        <v>3752110</v>
      </c>
      <c r="L309" s="121">
        <v>40157.36383101852</v>
      </c>
      <c r="M309" s="128" t="s">
        <v>1240</v>
      </c>
    </row>
    <row r="310" spans="1:13">
      <c r="A310" s="54">
        <v>-1</v>
      </c>
      <c r="B310" s="121" t="s">
        <v>440</v>
      </c>
      <c r="C310" s="121">
        <v>41459</v>
      </c>
      <c r="D310" s="54">
        <v>13905000000</v>
      </c>
      <c r="E310" s="54">
        <v>1.9323478772304999E-2</v>
      </c>
      <c r="F310" s="54">
        <v>1.7510937357296801E-3</v>
      </c>
      <c r="G310" s="54">
        <v>271.97381708737902</v>
      </c>
      <c r="H310" s="54">
        <v>9.9274262093124808</v>
      </c>
      <c r="I310" s="128">
        <v>0.19026003034052399</v>
      </c>
      <c r="J310" s="128">
        <v>0.32234851002232401</v>
      </c>
      <c r="K310" s="128">
        <v>2172922</v>
      </c>
      <c r="L310" s="121">
        <v>40148.489398148151</v>
      </c>
      <c r="M310" s="128" t="s">
        <v>1241</v>
      </c>
    </row>
    <row r="311" spans="1:13">
      <c r="A311" s="54">
        <v>-1</v>
      </c>
      <c r="B311" s="121" t="s">
        <v>441</v>
      </c>
      <c r="C311" s="121">
        <v>41459</v>
      </c>
      <c r="D311" s="54">
        <v>18000000000</v>
      </c>
      <c r="E311" s="54">
        <v>4.35334506739102E-2</v>
      </c>
      <c r="F311" s="54">
        <v>1.19145238997735E-2</v>
      </c>
      <c r="G311" s="54">
        <v>513.00306980000005</v>
      </c>
      <c r="H311" s="54">
        <v>7.0175018668085203</v>
      </c>
      <c r="I311" s="128">
        <v>0.30080315985296902</v>
      </c>
      <c r="J311" s="128">
        <v>2.4714603111515601</v>
      </c>
      <c r="K311" s="128">
        <v>2267776</v>
      </c>
      <c r="L311" s="121">
        <v>40479.377488425926</v>
      </c>
      <c r="M311" s="128" t="s">
        <v>1242</v>
      </c>
    </row>
    <row r="312" spans="1:13">
      <c r="A312" s="54">
        <v>-1</v>
      </c>
      <c r="B312" s="121" t="s">
        <v>442</v>
      </c>
      <c r="C312" s="121">
        <v>41459</v>
      </c>
      <c r="D312" s="54">
        <v>106260000000</v>
      </c>
      <c r="E312" s="54">
        <v>0.233896190163489</v>
      </c>
      <c r="F312" s="54">
        <v>3.3339134418581703E-2</v>
      </c>
      <c r="G312" s="54">
        <v>4446.2559613664598</v>
      </c>
      <c r="H312" s="54">
        <v>2.9687899470239398</v>
      </c>
      <c r="I312" s="128">
        <v>0.63182433596459497</v>
      </c>
      <c r="J312" s="128">
        <v>0.21935879050799401</v>
      </c>
      <c r="K312" s="128">
        <v>3688437</v>
      </c>
      <c r="L312" s="121">
        <v>40497.684131944443</v>
      </c>
      <c r="M312" s="128" t="s">
        <v>1243</v>
      </c>
    </row>
    <row r="313" spans="1:13">
      <c r="A313" s="54">
        <v>-1</v>
      </c>
      <c r="B313" s="121" t="s">
        <v>443</v>
      </c>
      <c r="C313" s="121">
        <v>41459</v>
      </c>
      <c r="D313" s="54">
        <v>14500000000</v>
      </c>
      <c r="E313" s="54">
        <v>2.32719957297403E-2</v>
      </c>
      <c r="F313" s="54">
        <v>4.36164213619119E-3</v>
      </c>
      <c r="G313" s="54">
        <v>339.15</v>
      </c>
      <c r="H313" s="54">
        <v>8.5507887365472506</v>
      </c>
      <c r="I313" s="128">
        <v>0.19842904641652201</v>
      </c>
      <c r="J313" s="128">
        <v>0.41550438874420298</v>
      </c>
      <c r="K313" s="128">
        <v>2186000</v>
      </c>
      <c r="L313" s="121">
        <v>40168.358148148145</v>
      </c>
      <c r="M313" s="128" t="s">
        <v>1244</v>
      </c>
    </row>
    <row r="314" spans="1:13">
      <c r="A314" s="54">
        <v>-1</v>
      </c>
      <c r="B314" s="121" t="s">
        <v>444</v>
      </c>
      <c r="C314" s="121">
        <v>41459</v>
      </c>
      <c r="D314" s="54">
        <v>685000000000</v>
      </c>
      <c r="E314" s="54">
        <v>1.09671032305811E-2</v>
      </c>
      <c r="F314" s="54">
        <v>4.9683550706739101E-3</v>
      </c>
      <c r="G314" s="54">
        <v>279.28022257999999</v>
      </c>
      <c r="H314" s="54">
        <v>49.0546730213795</v>
      </c>
      <c r="I314" s="128">
        <v>0.53918497472930405</v>
      </c>
      <c r="J314" s="128">
        <v>1.20583449316666</v>
      </c>
      <c r="K314" s="128">
        <v>22901725</v>
      </c>
      <c r="L314" s="121">
        <v>39456</v>
      </c>
      <c r="M314" s="128" t="s">
        <v>1245</v>
      </c>
    </row>
    <row r="315" spans="1:13">
      <c r="A315" s="54">
        <v>-1</v>
      </c>
      <c r="B315" s="121" t="s">
        <v>445</v>
      </c>
      <c r="C315" s="121">
        <v>41459</v>
      </c>
      <c r="D315" s="54">
        <v>27974600000</v>
      </c>
      <c r="E315" s="54">
        <v>4.6849520885876898E-2</v>
      </c>
      <c r="F315" s="54">
        <v>1.2900811251229501E-2</v>
      </c>
      <c r="G315" s="54">
        <v>782.14368221911297</v>
      </c>
      <c r="H315" s="54">
        <v>7.7990785308051898</v>
      </c>
      <c r="I315" s="128">
        <v>0.34309483317825001</v>
      </c>
      <c r="J315" s="128">
        <v>0.499293166244202</v>
      </c>
      <c r="K315" s="128">
        <v>3650000</v>
      </c>
      <c r="L315" s="121">
        <v>39065</v>
      </c>
      <c r="M315" s="128" t="s">
        <v>1246</v>
      </c>
    </row>
    <row r="316" spans="1:13">
      <c r="A316" s="54">
        <v>-1</v>
      </c>
      <c r="B316" s="121" t="s">
        <v>92</v>
      </c>
      <c r="C316" s="121">
        <v>41459</v>
      </c>
      <c r="D316" s="54">
        <v>59840000000</v>
      </c>
      <c r="E316" s="54">
        <v>1.8521013316949601E-2</v>
      </c>
      <c r="F316" s="54">
        <v>8.7108334308074603E-3</v>
      </c>
      <c r="G316" s="54">
        <v>224.36404979946499</v>
      </c>
      <c r="H316" s="54">
        <v>17.828168120406001</v>
      </c>
      <c r="I316" s="128">
        <v>0.33226390385364801</v>
      </c>
      <c r="J316" s="128">
        <v>-0.56087899394458496</v>
      </c>
      <c r="K316" s="128">
        <v>10910000</v>
      </c>
      <c r="L316" s="121">
        <v>39451</v>
      </c>
      <c r="M316" s="128" t="s">
        <v>1247</v>
      </c>
    </row>
    <row r="317" spans="1:13">
      <c r="A317" s="54">
        <v>-1</v>
      </c>
      <c r="B317" s="121" t="s">
        <v>446</v>
      </c>
      <c r="C317" s="121">
        <v>41459</v>
      </c>
      <c r="D317" s="54">
        <v>22549225100</v>
      </c>
      <c r="E317" s="54">
        <v>2.0341469563484298E-2</v>
      </c>
      <c r="F317" s="54">
        <v>1.36894789206739E-2</v>
      </c>
      <c r="G317" s="54">
        <v>263.05611120091203</v>
      </c>
      <c r="H317" s="54">
        <v>15.5860283240809</v>
      </c>
      <c r="I317" s="128">
        <v>0.31393668011417603</v>
      </c>
      <c r="J317" s="128">
        <v>0.51902597788354399</v>
      </c>
      <c r="K317" s="128">
        <v>4157131</v>
      </c>
      <c r="L317" s="121">
        <v>40171.584722222222</v>
      </c>
      <c r="M317" s="128" t="s">
        <v>1248</v>
      </c>
    </row>
    <row r="318" spans="1:13">
      <c r="A318" s="54">
        <v>-1</v>
      </c>
      <c r="B318" s="121" t="s">
        <v>447</v>
      </c>
      <c r="C318" s="121">
        <v>41459</v>
      </c>
      <c r="D318" s="54">
        <v>25200000000</v>
      </c>
      <c r="E318" s="54">
        <v>-1.9890679804569E-2</v>
      </c>
      <c r="F318" s="54">
        <v>-1.13836396177079E-2</v>
      </c>
      <c r="G318" s="54">
        <v>-343.95229</v>
      </c>
      <c r="H318" s="54">
        <v>-10.1758299094331</v>
      </c>
      <c r="I318" s="128">
        <v>0.20633018769130401</v>
      </c>
      <c r="J318" s="128">
        <v>1.2836827923866501</v>
      </c>
      <c r="K318" s="128">
        <v>5263500</v>
      </c>
      <c r="L318" s="121">
        <v>40716.669988425929</v>
      </c>
      <c r="M318" s="128" t="s">
        <v>1249</v>
      </c>
    </row>
    <row r="319" spans="1:13">
      <c r="A319" s="54">
        <v>-1</v>
      </c>
      <c r="B319" s="121" t="s">
        <v>127</v>
      </c>
      <c r="C319" s="121">
        <v>41459</v>
      </c>
      <c r="D319" s="54">
        <v>13918750000000</v>
      </c>
      <c r="E319" s="54">
        <v>0.16801873885303101</v>
      </c>
      <c r="F319" s="54">
        <v>1.39949339828536E-2</v>
      </c>
      <c r="G319" s="54">
        <v>2231.0678719595198</v>
      </c>
      <c r="H319" s="54">
        <v>5.8716277369430401</v>
      </c>
      <c r="I319" s="128">
        <v>0.987024598581562</v>
      </c>
      <c r="J319" s="128">
        <v>0.21615212947646101</v>
      </c>
      <c r="K319" s="128">
        <v>525000000</v>
      </c>
      <c r="L319" s="121">
        <v>40848.671655092592</v>
      </c>
      <c r="M319" s="128" t="s">
        <v>1250</v>
      </c>
    </row>
    <row r="320" spans="1:13">
      <c r="A320" s="54">
        <v>-1</v>
      </c>
      <c r="B320" s="121" t="s">
        <v>448</v>
      </c>
      <c r="C320" s="121">
        <v>41459</v>
      </c>
      <c r="D320" s="54">
        <v>78387270000</v>
      </c>
      <c r="E320" s="54">
        <v>0.17937492529955401</v>
      </c>
      <c r="F320" s="54">
        <v>0.161982290146099</v>
      </c>
      <c r="G320" s="54">
        <v>2090.8241862320201</v>
      </c>
      <c r="H320" s="54">
        <v>8.0829369161145497</v>
      </c>
      <c r="I320" s="128">
        <v>1.4653361972602199</v>
      </c>
      <c r="J320" s="128">
        <v>0.68140927576174104</v>
      </c>
      <c r="K320" s="128">
        <v>2080012</v>
      </c>
      <c r="L320" s="121">
        <v>40294.616446759261</v>
      </c>
      <c r="M320" s="128" t="s">
        <v>1251</v>
      </c>
    </row>
    <row r="321" spans="1:13">
      <c r="A321" s="54">
        <v>-1</v>
      </c>
      <c r="B321" s="121" t="s">
        <v>449</v>
      </c>
      <c r="C321" s="121">
        <v>41459</v>
      </c>
      <c r="D321" s="54">
        <v>128000000000</v>
      </c>
      <c r="E321" s="54">
        <v>0.25099673879164702</v>
      </c>
      <c r="F321" s="54">
        <v>8.8747164338552398E-2</v>
      </c>
      <c r="G321" s="54">
        <v>3248.7836771249999</v>
      </c>
      <c r="H321" s="54">
        <v>4.9249200901425203</v>
      </c>
      <c r="I321" s="128">
        <v>1.2538382068835101</v>
      </c>
      <c r="J321" s="128">
        <v>-0.33882968968861499</v>
      </c>
      <c r="K321" s="128">
        <v>6069125</v>
      </c>
      <c r="L321" s="121">
        <v>40588.660590277781</v>
      </c>
      <c r="M321" s="128" t="s">
        <v>1252</v>
      </c>
    </row>
    <row r="322" spans="1:13">
      <c r="A322" s="54">
        <v>-1</v>
      </c>
      <c r="B322" s="121" t="s">
        <v>450</v>
      </c>
      <c r="C322" s="121">
        <v>41459</v>
      </c>
      <c r="D322" s="54">
        <v>213405000000</v>
      </c>
      <c r="E322" s="54">
        <v>3.5254896372279299E-3</v>
      </c>
      <c r="F322" s="54">
        <v>9.8317188068949195E-4</v>
      </c>
      <c r="G322" s="54">
        <v>47.796328146013501</v>
      </c>
      <c r="H322" s="54">
        <v>85.780647991930906</v>
      </c>
      <c r="I322" s="128">
        <v>0.334344436242906</v>
      </c>
      <c r="J322" s="128">
        <v>0.956869790006591</v>
      </c>
      <c r="K322" s="128">
        <v>33863068</v>
      </c>
      <c r="L322" s="121">
        <v>40080.372210648151</v>
      </c>
      <c r="M322" s="128" t="s">
        <v>1253</v>
      </c>
    </row>
    <row r="323" spans="1:13">
      <c r="A323" s="54">
        <v>-1</v>
      </c>
      <c r="B323" s="121" t="s">
        <v>451</v>
      </c>
      <c r="C323" s="121">
        <v>41459</v>
      </c>
      <c r="D323" s="54">
        <v>2886000000</v>
      </c>
      <c r="E323" s="54">
        <v>-0.14272101733147899</v>
      </c>
      <c r="F323" s="54">
        <v>-6.0694623634598301E-2</v>
      </c>
      <c r="G323" s="54">
        <v>-1173.1457261261301</v>
      </c>
      <c r="H323" s="54">
        <v>-1.10813172741358</v>
      </c>
      <c r="I323" s="128">
        <v>0.16778631864660201</v>
      </c>
      <c r="J323" s="128">
        <v>-0.79501408311942501</v>
      </c>
      <c r="K323" s="128">
        <v>956600</v>
      </c>
      <c r="L323" s="121">
        <v>40525.435659722221</v>
      </c>
      <c r="M323" s="128" t="s">
        <v>1254</v>
      </c>
    </row>
    <row r="324" spans="1:13">
      <c r="A324" s="54">
        <v>-1</v>
      </c>
      <c r="B324" s="121" t="s">
        <v>452</v>
      </c>
      <c r="C324" s="121">
        <v>41459</v>
      </c>
      <c r="D324" s="54">
        <v>10259822500</v>
      </c>
      <c r="E324" s="54">
        <v>1.31510768093825E-2</v>
      </c>
      <c r="F324" s="54">
        <v>2.3370565552689399E-3</v>
      </c>
      <c r="G324" s="54">
        <v>162.31101122850799</v>
      </c>
      <c r="H324" s="54">
        <v>15.402528645948699</v>
      </c>
      <c r="I324" s="128">
        <v>0.19963519703096899</v>
      </c>
      <c r="J324" s="128">
        <v>0.244589717992165</v>
      </c>
      <c r="K324" s="128">
        <v>2112706</v>
      </c>
      <c r="L324" s="121">
        <v>39072</v>
      </c>
      <c r="M324" s="128" t="s">
        <v>1255</v>
      </c>
    </row>
    <row r="325" spans="1:13">
      <c r="A325" s="54">
        <v>-1</v>
      </c>
      <c r="B325" s="121" t="s">
        <v>453</v>
      </c>
      <c r="C325" s="121">
        <v>41459</v>
      </c>
      <c r="D325" s="54">
        <v>136239338400</v>
      </c>
      <c r="E325" s="122">
        <v>0.14512920896454001</v>
      </c>
      <c r="F325" s="122">
        <v>8.5347697589648205E-2</v>
      </c>
      <c r="G325" s="54">
        <v>2273.8507097035399</v>
      </c>
      <c r="H325" s="54">
        <v>5.8051304527907899</v>
      </c>
      <c r="I325" s="128">
        <v>0.81350846989627601</v>
      </c>
      <c r="J325" s="128">
        <v>4.4419746039693897E-2</v>
      </c>
      <c r="K325" s="128">
        <v>5167534</v>
      </c>
      <c r="L325" s="121">
        <v>39069</v>
      </c>
      <c r="M325" s="128" t="s">
        <v>1256</v>
      </c>
    </row>
    <row r="326" spans="1:13">
      <c r="A326" s="54">
        <v>-1</v>
      </c>
      <c r="B326" s="121" t="s">
        <v>454</v>
      </c>
      <c r="C326" s="121">
        <v>41459</v>
      </c>
      <c r="D326" s="54">
        <v>155364705600</v>
      </c>
      <c r="E326" s="122">
        <v>0.101571399554269</v>
      </c>
      <c r="F326" s="122">
        <v>2.2824936459279001E-2</v>
      </c>
      <c r="G326" s="54">
        <v>1435.93958512994</v>
      </c>
      <c r="H326" s="54">
        <v>7.1730037298664699</v>
      </c>
      <c r="I326" s="128">
        <v>0.730323924037247</v>
      </c>
      <c r="J326" s="128">
        <v>0.13187423036071799</v>
      </c>
      <c r="K326" s="128">
        <v>15068227</v>
      </c>
      <c r="L326" s="121">
        <v>40017.38921296296</v>
      </c>
      <c r="M326" s="128" t="s">
        <v>1257</v>
      </c>
    </row>
    <row r="327" spans="1:13">
      <c r="A327" s="54">
        <v>-1</v>
      </c>
      <c r="B327" s="121" t="s">
        <v>455</v>
      </c>
      <c r="C327" s="121">
        <v>41459</v>
      </c>
      <c r="D327" s="54">
        <v>37169211600</v>
      </c>
      <c r="E327" s="54">
        <v>2.6020387581132499E-2</v>
      </c>
      <c r="F327" s="54">
        <v>9.9414241643883492E-3</v>
      </c>
      <c r="G327" s="54">
        <v>455.15170426492602</v>
      </c>
      <c r="H327" s="54">
        <v>7.90945077491038</v>
      </c>
      <c r="I327" s="128">
        <v>0.21234456025680801</v>
      </c>
      <c r="J327" s="128">
        <v>0.142015777706648</v>
      </c>
      <c r="K327" s="128">
        <v>6618765</v>
      </c>
      <c r="L327" s="121">
        <v>40555.445115740738</v>
      </c>
      <c r="M327" s="128" t="s">
        <v>1258</v>
      </c>
    </row>
    <row r="328" spans="1:13">
      <c r="A328" s="54">
        <v>-1</v>
      </c>
      <c r="B328" s="121" t="s">
        <v>456</v>
      </c>
      <c r="C328" s="121">
        <v>41459</v>
      </c>
      <c r="D328" s="54">
        <v>39200000000</v>
      </c>
      <c r="E328" s="54">
        <v>7.3229190846475195E-2</v>
      </c>
      <c r="F328" s="54">
        <v>1.03586319710281E-2</v>
      </c>
      <c r="G328" s="54">
        <v>1301.86796542857</v>
      </c>
      <c r="H328" s="54">
        <v>4.3015114809714898</v>
      </c>
      <c r="I328" s="128">
        <v>0.30020356236546902</v>
      </c>
      <c r="J328" s="128">
        <v>0.69492705336429805</v>
      </c>
      <c r="K328" s="128">
        <v>3293559</v>
      </c>
      <c r="L328" s="121">
        <v>39065</v>
      </c>
      <c r="M328" s="128" t="s">
        <v>1259</v>
      </c>
    </row>
    <row r="329" spans="1:13">
      <c r="A329" s="54">
        <v>-1</v>
      </c>
      <c r="B329" s="121" t="s">
        <v>457</v>
      </c>
      <c r="C329" s="121">
        <v>41459</v>
      </c>
      <c r="D329" s="54">
        <v>40666182000</v>
      </c>
      <c r="E329" s="54">
        <v>5.6904096164223698E-2</v>
      </c>
      <c r="F329" s="54">
        <v>2.4922826743941199E-2</v>
      </c>
      <c r="G329" s="54">
        <v>415.307616221709</v>
      </c>
      <c r="H329" s="54">
        <v>7.2235612418879196</v>
      </c>
      <c r="I329" s="128">
        <v>0.406575427927999</v>
      </c>
      <c r="J329" s="128">
        <v>-0.11446199486672</v>
      </c>
      <c r="K329" s="128">
        <v>9351231</v>
      </c>
      <c r="L329" s="121">
        <v>38432</v>
      </c>
      <c r="M329" s="128" t="s">
        <v>1260</v>
      </c>
    </row>
    <row r="330" spans="1:13">
      <c r="A330" s="54">
        <v>-1</v>
      </c>
      <c r="B330" s="121" t="s">
        <v>458</v>
      </c>
      <c r="C330" s="121">
        <v>41459</v>
      </c>
      <c r="D330" s="54">
        <v>42941360000</v>
      </c>
      <c r="E330" s="54">
        <v>4.6479001584513201E-2</v>
      </c>
      <c r="F330" s="54">
        <v>1.5811949029659399E-2</v>
      </c>
      <c r="G330" s="54">
        <v>520.31197167486096</v>
      </c>
      <c r="H330" s="54">
        <v>21.5255473825592</v>
      </c>
      <c r="I330" s="128">
        <v>1.02983348442815</v>
      </c>
      <c r="J330" s="128">
        <v>0.29619781989003702</v>
      </c>
      <c r="K330" s="128">
        <v>2591450</v>
      </c>
      <c r="L330" s="121">
        <v>40143.353229166663</v>
      </c>
      <c r="M330" s="128" t="s">
        <v>1261</v>
      </c>
    </row>
    <row r="331" spans="1:13">
      <c r="A331" s="54">
        <v>-1</v>
      </c>
      <c r="B331" s="121" t="s">
        <v>459</v>
      </c>
      <c r="C331" s="121">
        <v>41459</v>
      </c>
      <c r="D331" s="54">
        <v>79107954500</v>
      </c>
      <c r="E331" s="54">
        <v>-4.3155168837032798E-2</v>
      </c>
      <c r="F331" s="54">
        <v>-2.4423908455027E-2</v>
      </c>
      <c r="G331" s="54">
        <v>-530.084107945862</v>
      </c>
      <c r="H331" s="54">
        <v>-27.354149620122001</v>
      </c>
      <c r="I331" s="128">
        <v>1.23238121673621</v>
      </c>
      <c r="J331" s="128">
        <v>9.8722802558326397E-2</v>
      </c>
      <c r="K331" s="128">
        <v>5455493</v>
      </c>
      <c r="L331" s="121">
        <v>39437</v>
      </c>
      <c r="M331" s="128" t="s">
        <v>1262</v>
      </c>
    </row>
    <row r="332" spans="1:13">
      <c r="A332" s="54">
        <v>-1</v>
      </c>
      <c r="B332" s="121" t="s">
        <v>460</v>
      </c>
      <c r="C332" s="121">
        <v>41459</v>
      </c>
      <c r="D332" s="54">
        <v>20412000000</v>
      </c>
      <c r="E332" s="54">
        <v>0.100950377673675</v>
      </c>
      <c r="F332" s="54">
        <v>2.5046830722460198E-2</v>
      </c>
      <c r="G332" s="54">
        <v>1265.31095132275</v>
      </c>
      <c r="H332" s="54">
        <v>4.2677256482723598</v>
      </c>
      <c r="I332" s="128">
        <v>0.44766324429120902</v>
      </c>
      <c r="J332" s="128">
        <v>1.19611570104073</v>
      </c>
      <c r="K332" s="128">
        <v>1157200</v>
      </c>
      <c r="L332" s="121">
        <v>40358.63616898148</v>
      </c>
      <c r="M332" s="128" t="s">
        <v>1263</v>
      </c>
    </row>
    <row r="333" spans="1:13">
      <c r="A333" s="54">
        <v>-1</v>
      </c>
      <c r="B333" s="121" t="s">
        <v>461</v>
      </c>
      <c r="C333" s="121">
        <v>41459</v>
      </c>
      <c r="D333" s="54">
        <v>19436202000</v>
      </c>
      <c r="E333" s="54">
        <v>2.1868294940187799E-2</v>
      </c>
      <c r="F333" s="54">
        <v>9.7811128611939007E-3</v>
      </c>
      <c r="G333" s="54">
        <v>257.89737515266802</v>
      </c>
      <c r="H333" s="54">
        <v>22.101814710699401</v>
      </c>
      <c r="I333" s="128">
        <v>0.46059181293768803</v>
      </c>
      <c r="J333" s="128">
        <v>0.59872882008073802</v>
      </c>
      <c r="K333" s="128">
        <v>2596959</v>
      </c>
      <c r="L333" s="121">
        <v>40406.745752314811</v>
      </c>
      <c r="M333" s="128" t="s">
        <v>1264</v>
      </c>
    </row>
    <row r="334" spans="1:13">
      <c r="A334" s="54">
        <v>-1</v>
      </c>
      <c r="B334" s="121" t="s">
        <v>462</v>
      </c>
      <c r="C334" s="121">
        <v>41459</v>
      </c>
      <c r="D334" s="54">
        <v>17748475800</v>
      </c>
      <c r="E334" s="54">
        <v>2.8260763547809601E-2</v>
      </c>
      <c r="F334" s="54">
        <v>1.8204841546798901E-2</v>
      </c>
      <c r="G334" s="54">
        <v>223.66599221326399</v>
      </c>
      <c r="H334" s="54">
        <v>29.508285701775101</v>
      </c>
      <c r="I334" s="128">
        <v>0.70337099798941705</v>
      </c>
      <c r="J334" s="128">
        <v>0.23971620961321299</v>
      </c>
      <c r="K334" s="128">
        <v>934146</v>
      </c>
      <c r="L334" s="121">
        <v>39773.721504629626</v>
      </c>
      <c r="M334" s="128" t="s">
        <v>1265</v>
      </c>
    </row>
    <row r="335" spans="1:13">
      <c r="A335" s="54">
        <v>-1</v>
      </c>
      <c r="B335" s="121" t="s">
        <v>463</v>
      </c>
      <c r="C335" s="121">
        <v>41459</v>
      </c>
      <c r="D335" s="54">
        <v>15799625000</v>
      </c>
      <c r="E335" s="54">
        <v>-0.15631683476408001</v>
      </c>
      <c r="F335" s="54">
        <v>-0.108113009812261</v>
      </c>
      <c r="G335" s="54">
        <v>-1666.8689967892201</v>
      </c>
      <c r="H335" s="54">
        <v>-2.9996358499865101</v>
      </c>
      <c r="I335" s="128">
        <v>0.49866020218317297</v>
      </c>
      <c r="J335" s="128">
        <v>1.6268959255087501</v>
      </c>
      <c r="K335" s="128">
        <v>2485825</v>
      </c>
      <c r="L335" s="121">
        <v>39657</v>
      </c>
      <c r="M335" s="128" t="s">
        <v>1266</v>
      </c>
    </row>
    <row r="336" spans="1:13">
      <c r="A336" s="54">
        <v>-1</v>
      </c>
      <c r="B336" s="121" t="s">
        <v>464</v>
      </c>
      <c r="C336" s="121">
        <v>41459</v>
      </c>
      <c r="D336" s="54">
        <v>35506675600</v>
      </c>
      <c r="E336" s="54">
        <v>9.5476898280585407E-2</v>
      </c>
      <c r="F336" s="54">
        <v>2.2164354497409899E-2</v>
      </c>
      <c r="G336" s="54">
        <v>1162.63432708658</v>
      </c>
      <c r="H336" s="54">
        <v>3.7845089358628199</v>
      </c>
      <c r="I336" s="128">
        <v>0.35531879271081501</v>
      </c>
      <c r="J336" s="128">
        <v>1.76106017127E-2</v>
      </c>
      <c r="K336" s="128">
        <v>3771434</v>
      </c>
      <c r="L336" s="121">
        <v>40528.64744212963</v>
      </c>
      <c r="M336" s="128" t="s">
        <v>1267</v>
      </c>
    </row>
    <row r="337" spans="1:13">
      <c r="A337" s="54">
        <v>-1</v>
      </c>
      <c r="B337" s="121" t="s">
        <v>465</v>
      </c>
      <c r="C337" s="121">
        <v>41459</v>
      </c>
      <c r="D337" s="54">
        <v>1768920720000</v>
      </c>
      <c r="E337" s="54">
        <v>2.96864774321614E-2</v>
      </c>
      <c r="F337" s="54">
        <v>7.4788989647397996E-3</v>
      </c>
      <c r="G337" s="54">
        <v>646.73375484156702</v>
      </c>
      <c r="H337" s="54">
        <v>39.428899155336097</v>
      </c>
      <c r="I337" s="128">
        <v>1.3436442200270799</v>
      </c>
      <c r="J337" s="128">
        <v>0.69588434050741899</v>
      </c>
      <c r="K337" s="128">
        <v>14122477</v>
      </c>
      <c r="L337" s="121">
        <v>39436</v>
      </c>
      <c r="M337" s="128" t="s">
        <v>1268</v>
      </c>
    </row>
    <row r="338" spans="1:13">
      <c r="A338" s="54">
        <v>-1</v>
      </c>
      <c r="B338" s="121" t="s">
        <v>122</v>
      </c>
      <c r="C338" s="121">
        <v>41459</v>
      </c>
      <c r="D338" s="54">
        <v>66283242062000</v>
      </c>
      <c r="E338" s="54">
        <v>6.4706662976203103E-2</v>
      </c>
      <c r="F338" s="54">
        <v>2.4673805007274102E-2</v>
      </c>
      <c r="G338" s="54">
        <v>1469.40899861055</v>
      </c>
      <c r="H338" s="54">
        <v>63.971297364372298</v>
      </c>
      <c r="I338" s="128">
        <v>4.1606555491439696</v>
      </c>
      <c r="J338" s="128">
        <v>1.25584925986723</v>
      </c>
      <c r="K338" s="128">
        <v>137456024</v>
      </c>
      <c r="L338" s="121">
        <v>40122.683842592596</v>
      </c>
      <c r="M338" s="128" t="s">
        <v>1269</v>
      </c>
    </row>
    <row r="339" spans="1:13">
      <c r="A339" s="54">
        <v>-1</v>
      </c>
      <c r="B339" s="121" t="s">
        <v>466</v>
      </c>
      <c r="C339" s="121">
        <v>41459</v>
      </c>
      <c r="D339" s="54">
        <v>46799980500</v>
      </c>
      <c r="E339" s="54">
        <v>3.9825997970782401E-2</v>
      </c>
      <c r="F339" s="54">
        <v>1.86701763933287E-2</v>
      </c>
      <c r="G339" s="54">
        <v>486.486487786037</v>
      </c>
      <c r="H339" s="54">
        <v>8.0166666452517692</v>
      </c>
      <c r="I339" s="128">
        <v>0.31604664333778998</v>
      </c>
      <c r="J339" s="128">
        <v>0.58573121164185704</v>
      </c>
      <c r="K339" s="128">
        <v>9073468</v>
      </c>
      <c r="L339" s="121">
        <v>39828.891250000001</v>
      </c>
      <c r="M339" s="128" t="s">
        <v>1270</v>
      </c>
    </row>
    <row r="340" spans="1:13">
      <c r="A340" s="54">
        <v>-1</v>
      </c>
      <c r="B340" s="121" t="s">
        <v>467</v>
      </c>
      <c r="C340" s="121">
        <v>41459</v>
      </c>
      <c r="D340" s="54">
        <v>29699156000</v>
      </c>
      <c r="E340" s="54">
        <v>-0.109992592469176</v>
      </c>
      <c r="F340" s="54">
        <v>-4.0941883579673502E-2</v>
      </c>
      <c r="G340" s="54">
        <v>-1041.1861298684701</v>
      </c>
      <c r="H340" s="54">
        <v>-1.92088613421373</v>
      </c>
      <c r="I340" s="128">
        <v>0.21909448213153701</v>
      </c>
      <c r="J340" s="128">
        <v>1.0100967113450801</v>
      </c>
      <c r="K340" s="128">
        <v>6119075</v>
      </c>
      <c r="L340" s="121">
        <v>40078.373368055552</v>
      </c>
      <c r="M340" s="128" t="s">
        <v>1271</v>
      </c>
    </row>
    <row r="341" spans="1:13">
      <c r="A341" s="54">
        <v>-1</v>
      </c>
      <c r="B341" s="121" t="s">
        <v>468</v>
      </c>
      <c r="C341" s="121">
        <v>41459</v>
      </c>
      <c r="D341" s="54">
        <v>52000000000</v>
      </c>
      <c r="E341" s="54">
        <v>3.8886703510210403E-2</v>
      </c>
      <c r="F341" s="54">
        <v>2.22547591308823E-2</v>
      </c>
      <c r="G341" s="54">
        <v>483.08064324999998</v>
      </c>
      <c r="H341" s="54">
        <v>13.4553103934578</v>
      </c>
      <c r="I341" s="128">
        <v>0.547169966117243</v>
      </c>
      <c r="J341" s="128">
        <v>0.49129149442794801</v>
      </c>
      <c r="K341" s="128">
        <v>5367404</v>
      </c>
      <c r="L341" s="121">
        <v>39051</v>
      </c>
      <c r="M341" s="128" t="s">
        <v>962</v>
      </c>
    </row>
    <row r="342" spans="1:13">
      <c r="A342" s="54">
        <v>-1</v>
      </c>
      <c r="B342" s="121" t="s">
        <v>116</v>
      </c>
      <c r="C342" s="121">
        <v>41459</v>
      </c>
      <c r="D342" s="54">
        <v>570183540000</v>
      </c>
      <c r="E342" s="54">
        <v>0.14601834466278499</v>
      </c>
      <c r="F342" s="54">
        <v>5.9145148991810101E-2</v>
      </c>
      <c r="G342" s="54">
        <v>9053.4794304703591</v>
      </c>
      <c r="H342" s="54">
        <v>1.7562308637369899</v>
      </c>
      <c r="I342" s="128">
        <v>0.23229140127598399</v>
      </c>
      <c r="J342" s="128">
        <v>-0.56892153932592704</v>
      </c>
      <c r="K342" s="128">
        <v>1816887</v>
      </c>
      <c r="L342" s="121">
        <v>39862.666875000003</v>
      </c>
      <c r="M342" s="128" t="s">
        <v>1272</v>
      </c>
    </row>
    <row r="343" spans="1:13">
      <c r="A343" s="54">
        <v>-1</v>
      </c>
      <c r="B343" s="121" t="s">
        <v>469</v>
      </c>
      <c r="C343" s="121">
        <v>41459</v>
      </c>
      <c r="D343" s="54">
        <v>299991060000</v>
      </c>
      <c r="E343" s="54">
        <v>0.116672754263777</v>
      </c>
      <c r="F343" s="54">
        <v>2.9200762734636201E-2</v>
      </c>
      <c r="G343" s="54">
        <v>1664.7712386329099</v>
      </c>
      <c r="H343" s="54">
        <v>9.0102469648129002</v>
      </c>
      <c r="I343" s="128">
        <v>1.1062368314555699</v>
      </c>
      <c r="J343" s="128">
        <v>0.53060886993043499</v>
      </c>
      <c r="K343" s="128">
        <v>7997363</v>
      </c>
      <c r="L343" s="121">
        <v>39078</v>
      </c>
      <c r="M343" s="128" t="s">
        <v>1273</v>
      </c>
    </row>
    <row r="344" spans="1:13">
      <c r="A344" s="54">
        <v>-1</v>
      </c>
      <c r="B344" s="121" t="s">
        <v>470</v>
      </c>
      <c r="C344" s="121">
        <v>41459</v>
      </c>
      <c r="D344" s="54">
        <v>190409400000</v>
      </c>
      <c r="E344" s="54">
        <v>0.16414862766743099</v>
      </c>
      <c r="F344" s="54">
        <v>0.101116987801374</v>
      </c>
      <c r="G344" s="54">
        <v>2780.3143395126499</v>
      </c>
      <c r="H344" s="54">
        <v>5.3231391104482899</v>
      </c>
      <c r="I344" s="128">
        <v>0.85088149499117405</v>
      </c>
      <c r="J344" s="128">
        <v>0.33757653598196502</v>
      </c>
      <c r="K344" s="128">
        <v>1533560</v>
      </c>
      <c r="L344" s="121">
        <v>40025.514976851853</v>
      </c>
      <c r="M344" s="128" t="s">
        <v>1274</v>
      </c>
    </row>
    <row r="345" spans="1:13">
      <c r="A345" s="54">
        <v>-1</v>
      </c>
      <c r="B345" s="121" t="s">
        <v>471</v>
      </c>
      <c r="C345" s="121">
        <v>41459</v>
      </c>
      <c r="D345" s="54">
        <v>66412320000</v>
      </c>
      <c r="E345" s="54">
        <v>5.0781868135511297E-2</v>
      </c>
      <c r="F345" s="54">
        <v>1.1880246812631799E-2</v>
      </c>
      <c r="G345" s="54">
        <v>579.571776501709</v>
      </c>
      <c r="H345" s="54">
        <v>10.352470985070999</v>
      </c>
      <c r="I345" s="128">
        <v>0.554206860880331</v>
      </c>
      <c r="J345" s="122">
        <v>1.3222024430809001</v>
      </c>
      <c r="K345" s="128">
        <v>5039476</v>
      </c>
      <c r="L345" s="121">
        <v>40654.678449074076</v>
      </c>
      <c r="M345" s="128" t="s">
        <v>1275</v>
      </c>
    </row>
    <row r="346" spans="1:13">
      <c r="A346" s="54">
        <v>-1</v>
      </c>
      <c r="B346" s="121" t="s">
        <v>472</v>
      </c>
      <c r="C346" s="121">
        <v>41459</v>
      </c>
      <c r="D346" s="54">
        <v>294379612800</v>
      </c>
      <c r="E346" s="54">
        <v>0.312910840341312</v>
      </c>
      <c r="F346" s="54">
        <v>0.22479147614276501</v>
      </c>
      <c r="G346" s="54">
        <v>7093.8423492818802</v>
      </c>
      <c r="H346" s="54">
        <v>5.1875976640114301</v>
      </c>
      <c r="I346" s="128">
        <v>1.4508198215488599</v>
      </c>
      <c r="J346" s="128">
        <v>-0.21279079130221501</v>
      </c>
      <c r="K346" s="128">
        <v>3441561</v>
      </c>
      <c r="L346" s="121">
        <v>40436.496539351851</v>
      </c>
      <c r="M346" s="128" t="s">
        <v>1276</v>
      </c>
    </row>
    <row r="347" spans="1:13">
      <c r="A347" s="54">
        <v>-1</v>
      </c>
      <c r="B347" s="121" t="s">
        <v>473</v>
      </c>
      <c r="C347" s="121">
        <v>41459</v>
      </c>
      <c r="D347" s="54">
        <v>11400000000</v>
      </c>
      <c r="E347" s="54">
        <v>0.12679789084002599</v>
      </c>
      <c r="F347" s="54">
        <v>1.8960134938428401E-2</v>
      </c>
      <c r="G347" s="54">
        <v>1617.1094224999999</v>
      </c>
      <c r="H347" s="54">
        <v>5.8746797636694899</v>
      </c>
      <c r="I347" s="128">
        <v>0.71947092183513905</v>
      </c>
      <c r="J347" s="128">
        <v>-1.0095280928204799</v>
      </c>
      <c r="K347" s="128">
        <v>434280</v>
      </c>
      <c r="L347" s="121">
        <v>39513</v>
      </c>
      <c r="M347" s="128" t="s">
        <v>1277</v>
      </c>
    </row>
    <row r="348" spans="1:13">
      <c r="A348" s="54">
        <v>-1</v>
      </c>
      <c r="B348" s="121" t="s">
        <v>474</v>
      </c>
      <c r="C348" s="121">
        <v>41459</v>
      </c>
      <c r="D348" s="54">
        <v>27388500000</v>
      </c>
      <c r="E348" s="54">
        <v>-1.68910042035935E-3</v>
      </c>
      <c r="F348" s="54">
        <v>-1.3487972731819099E-3</v>
      </c>
      <c r="G348" s="54">
        <v>-17.533131295981899</v>
      </c>
      <c r="H348" s="54">
        <v>-176.808121017746</v>
      </c>
      <c r="I348" s="128">
        <v>0.29934721047398699</v>
      </c>
      <c r="J348" s="128">
        <v>0.99868495961417703</v>
      </c>
      <c r="K348" s="128">
        <v>6680700</v>
      </c>
      <c r="L348" s="121">
        <v>40372.698055555556</v>
      </c>
      <c r="M348" s="128" t="s">
        <v>1278</v>
      </c>
    </row>
    <row r="349" spans="1:13">
      <c r="A349" s="54">
        <v>-1</v>
      </c>
      <c r="B349" s="121" t="s">
        <v>475</v>
      </c>
      <c r="C349" s="121">
        <v>41459</v>
      </c>
      <c r="D349" s="54">
        <v>25012865000</v>
      </c>
      <c r="E349" s="54">
        <v>6.5017509545105198E-2</v>
      </c>
      <c r="F349" s="54">
        <v>5.2456446306591298E-2</v>
      </c>
      <c r="G349" s="54">
        <v>1582.0577192739199</v>
      </c>
      <c r="H349" s="54">
        <v>10.745499227298801</v>
      </c>
      <c r="I349" s="128">
        <v>0.70328603584614602</v>
      </c>
      <c r="J349" s="128">
        <v>5.7743918748017599E-3</v>
      </c>
      <c r="K349" s="128">
        <v>927019</v>
      </c>
      <c r="L349" s="121">
        <v>38667</v>
      </c>
      <c r="M349" s="128" t="s">
        <v>1279</v>
      </c>
    </row>
    <row r="350" spans="1:13">
      <c r="A350" s="54">
        <v>-1</v>
      </c>
      <c r="B350" s="121" t="s">
        <v>476</v>
      </c>
      <c r="C350" s="121">
        <v>41459</v>
      </c>
      <c r="D350" s="54">
        <v>382725000000</v>
      </c>
      <c r="E350" s="54">
        <v>0.186937825456816</v>
      </c>
      <c r="F350" s="54">
        <v>8.7742676191785704E-2</v>
      </c>
      <c r="G350" s="54">
        <v>4667.1402958807603</v>
      </c>
      <c r="H350" s="54">
        <v>2.69972599947784</v>
      </c>
      <c r="I350" s="128">
        <v>0.67120922011143003</v>
      </c>
      <c r="J350" s="128">
        <v>0.24149426423162601</v>
      </c>
      <c r="K350" s="128">
        <v>16388675</v>
      </c>
      <c r="L350" s="121">
        <v>40361.358171296299</v>
      </c>
      <c r="M350" s="128" t="s">
        <v>1280</v>
      </c>
    </row>
    <row r="351" spans="1:13">
      <c r="A351" s="54">
        <v>-1</v>
      </c>
      <c r="B351" s="121" t="s">
        <v>477</v>
      </c>
      <c r="C351" s="121">
        <v>41459</v>
      </c>
      <c r="D351" s="54">
        <v>224791527800</v>
      </c>
      <c r="E351" s="54">
        <v>0.11803037834711</v>
      </c>
      <c r="F351" s="54">
        <v>4.6389141053047103E-2</v>
      </c>
      <c r="G351" s="54">
        <v>1445.1292099826701</v>
      </c>
      <c r="H351" s="54">
        <v>6.7814005365773102</v>
      </c>
      <c r="I351" s="128">
        <v>0.80031364108240399</v>
      </c>
      <c r="J351" s="128">
        <v>-1.07318479247471</v>
      </c>
      <c r="K351" s="128">
        <v>1648950</v>
      </c>
      <c r="L351" s="121">
        <v>40204.664421296293</v>
      </c>
      <c r="M351" s="128" t="s">
        <v>1281</v>
      </c>
    </row>
    <row r="352" spans="1:13">
      <c r="A352" s="54">
        <v>-1</v>
      </c>
      <c r="B352" s="121" t="s">
        <v>478</v>
      </c>
      <c r="C352" s="121">
        <v>41459</v>
      </c>
      <c r="D352" s="54">
        <v>24000000000</v>
      </c>
      <c r="E352" s="54">
        <v>7.1088892819933299E-3</v>
      </c>
      <c r="F352" s="54">
        <v>4.7510873607266302E-3</v>
      </c>
      <c r="G352" s="54">
        <v>79.404800666666702</v>
      </c>
      <c r="H352" s="54">
        <v>100.749576005904</v>
      </c>
      <c r="I352" s="128">
        <v>0.72234882740662598</v>
      </c>
      <c r="J352" s="122">
        <v>-4.29080991519665E-2</v>
      </c>
      <c r="K352" s="128">
        <v>1732100</v>
      </c>
      <c r="L352" s="121">
        <v>40437.743969907409</v>
      </c>
      <c r="M352" s="128" t="s">
        <v>1282</v>
      </c>
    </row>
    <row r="353" spans="1:13">
      <c r="A353" s="54">
        <v>-1</v>
      </c>
      <c r="B353" s="121" t="s">
        <v>479</v>
      </c>
      <c r="C353" s="121">
        <v>41459</v>
      </c>
      <c r="D353" s="54">
        <v>352820000000</v>
      </c>
      <c r="E353" s="54">
        <v>-0.31783190570452502</v>
      </c>
      <c r="F353" s="54">
        <v>-4.9874503208031197E-2</v>
      </c>
      <c r="G353" s="54">
        <v>-3516.0472122073602</v>
      </c>
      <c r="H353" s="54">
        <v>-3.3560413975761199</v>
      </c>
      <c r="I353" s="128">
        <v>1.1635041676612099</v>
      </c>
      <c r="J353" s="122">
        <v>1.5987524258369401</v>
      </c>
      <c r="K353" s="128">
        <v>14365241</v>
      </c>
      <c r="L353" s="121">
        <v>40557.717407407406</v>
      </c>
      <c r="M353" s="128" t="s">
        <v>1283</v>
      </c>
    </row>
    <row r="354" spans="1:13">
      <c r="A354" s="54">
        <v>-1</v>
      </c>
      <c r="B354" s="121" t="s">
        <v>480</v>
      </c>
      <c r="C354" s="121">
        <v>41459</v>
      </c>
      <c r="D354" s="54">
        <v>83500000000</v>
      </c>
      <c r="E354" s="54">
        <v>0.17063015653744701</v>
      </c>
      <c r="F354" s="54">
        <v>0.159807218008372</v>
      </c>
      <c r="G354" s="54">
        <v>3790.6551887999999</v>
      </c>
      <c r="H354" s="54">
        <v>4.4055708494252901</v>
      </c>
      <c r="I354" s="128">
        <v>0.77537954833533995</v>
      </c>
      <c r="J354" s="128">
        <v>0.23213070054153301</v>
      </c>
      <c r="K354" s="128">
        <v>2150200</v>
      </c>
      <c r="L354" s="121">
        <v>39065</v>
      </c>
      <c r="M354" s="128" t="s">
        <v>1284</v>
      </c>
    </row>
    <row r="355" spans="1:13">
      <c r="A355" s="54">
        <v>-1</v>
      </c>
      <c r="B355" s="121" t="s">
        <v>1689</v>
      </c>
      <c r="C355" s="121">
        <v>41459</v>
      </c>
      <c r="D355" s="54">
        <v>2149054267500</v>
      </c>
      <c r="E355" s="54">
        <v>1.9694407643360799E-2</v>
      </c>
      <c r="F355" s="54">
        <v>8.2625227224603203E-3</v>
      </c>
      <c r="G355" s="54">
        <v>258.87086136675299</v>
      </c>
      <c r="H355" s="54">
        <v>86.915923565933397</v>
      </c>
      <c r="I355" s="128">
        <v>1.7348476882361501</v>
      </c>
      <c r="J355" s="128">
        <v>0</v>
      </c>
      <c r="K355" s="128">
        <v>19964334</v>
      </c>
      <c r="L355" s="121">
        <v>41372.654826388891</v>
      </c>
      <c r="M355" s="128" t="s">
        <v>1690</v>
      </c>
    </row>
    <row r="356" spans="1:13">
      <c r="A356" s="54">
        <v>-1</v>
      </c>
      <c r="B356" s="121" t="s">
        <v>481</v>
      </c>
      <c r="C356" s="121">
        <v>41459</v>
      </c>
      <c r="D356" s="54">
        <v>374377500000</v>
      </c>
      <c r="E356" s="54">
        <v>0.47609295015859299</v>
      </c>
      <c r="F356" s="54">
        <v>0.366296800013586</v>
      </c>
      <c r="G356" s="54">
        <v>9330.0797042481408</v>
      </c>
      <c r="H356" s="54">
        <v>4.8231099225777001</v>
      </c>
      <c r="I356" s="128">
        <v>2.1760075297608799</v>
      </c>
      <c r="J356" s="128">
        <v>0.69965658912091899</v>
      </c>
      <c r="K356" s="128">
        <v>3476862</v>
      </c>
      <c r="L356" s="121">
        <v>40352.724189814813</v>
      </c>
      <c r="M356" s="128" t="s">
        <v>1285</v>
      </c>
    </row>
    <row r="357" spans="1:13">
      <c r="A357" s="54">
        <v>-1</v>
      </c>
      <c r="B357" s="121" t="s">
        <v>482</v>
      </c>
      <c r="C357" s="121">
        <v>41459</v>
      </c>
      <c r="D357" s="54">
        <v>39060000000</v>
      </c>
      <c r="E357" s="54">
        <v>0.15512572603408001</v>
      </c>
      <c r="F357" s="54">
        <v>7.4488517952784605E-2</v>
      </c>
      <c r="G357" s="54">
        <v>2690.13022396313</v>
      </c>
      <c r="H357" s="54">
        <v>6.6911258940774196</v>
      </c>
      <c r="I357" s="128">
        <v>0.97217938363228995</v>
      </c>
      <c r="J357" s="128">
        <v>1.23072690390998</v>
      </c>
      <c r="K357" s="128">
        <v>2063080</v>
      </c>
      <c r="L357" s="121">
        <v>39078</v>
      </c>
      <c r="M357" s="128" t="s">
        <v>1286</v>
      </c>
    </row>
    <row r="358" spans="1:13">
      <c r="A358" s="54">
        <v>-1</v>
      </c>
      <c r="B358" s="121" t="s">
        <v>483</v>
      </c>
      <c r="C358" s="121">
        <v>41459</v>
      </c>
      <c r="D358" s="54">
        <v>812416878000</v>
      </c>
      <c r="E358" s="54">
        <v>0.31504654508125202</v>
      </c>
      <c r="F358" s="54">
        <v>0.22900191665380501</v>
      </c>
      <c r="G358" s="54">
        <v>8243.6024277450197</v>
      </c>
      <c r="H358" s="54">
        <v>9.8258013665703903</v>
      </c>
      <c r="I358" s="128">
        <v>3.0477767873128401</v>
      </c>
      <c r="J358" s="128">
        <v>1.32646138093122</v>
      </c>
      <c r="K358" s="128">
        <v>4604550</v>
      </c>
      <c r="L358" s="121">
        <v>39052</v>
      </c>
      <c r="M358" s="128" t="s">
        <v>1287</v>
      </c>
    </row>
    <row r="359" spans="1:13">
      <c r="A359" s="54">
        <v>-1</v>
      </c>
      <c r="B359" s="121" t="s">
        <v>484</v>
      </c>
      <c r="C359" s="121">
        <v>41459</v>
      </c>
      <c r="D359" s="54">
        <v>19531472400</v>
      </c>
      <c r="E359" s="54">
        <v>-0.38172802650916399</v>
      </c>
      <c r="F359" s="54">
        <v>-3.3624259907884299E-2</v>
      </c>
      <c r="G359" s="54">
        <v>-3367.5789841834999</v>
      </c>
      <c r="H359" s="54">
        <v>-1.95986494481591</v>
      </c>
      <c r="I359" s="128">
        <v>0.92461018897242098</v>
      </c>
      <c r="J359" s="128">
        <v>4.60988964738212E-3</v>
      </c>
      <c r="K359" s="128">
        <v>1327017</v>
      </c>
      <c r="L359" s="121">
        <v>40318.359675925924</v>
      </c>
      <c r="M359" s="128" t="s">
        <v>1288</v>
      </c>
    </row>
    <row r="360" spans="1:13">
      <c r="A360" s="54">
        <v>-1</v>
      </c>
      <c r="B360" s="121" t="s">
        <v>485</v>
      </c>
      <c r="C360" s="121">
        <v>41459</v>
      </c>
      <c r="D360" s="54">
        <v>56722773900</v>
      </c>
      <c r="E360" s="54">
        <v>-2.09390899343318E-2</v>
      </c>
      <c r="F360" s="54">
        <v>-5.2062946903408498E-3</v>
      </c>
      <c r="G360" s="54">
        <v>-356.743742422129</v>
      </c>
      <c r="H360" s="54">
        <v>-20.4628676888242</v>
      </c>
      <c r="I360" s="128">
        <v>0.457655457432181</v>
      </c>
      <c r="J360" s="128">
        <v>0.221964167500732</v>
      </c>
      <c r="K360" s="128">
        <v>1966112</v>
      </c>
      <c r="L360" s="121">
        <v>39080</v>
      </c>
      <c r="M360" s="128" t="s">
        <v>1289</v>
      </c>
    </row>
    <row r="361" spans="1:13">
      <c r="A361" s="54">
        <v>-1</v>
      </c>
      <c r="B361" s="121" t="s">
        <v>486</v>
      </c>
      <c r="C361" s="121">
        <v>41459</v>
      </c>
      <c r="D361" s="54">
        <v>99448942500</v>
      </c>
      <c r="E361" s="54">
        <v>-0.129936947746077</v>
      </c>
      <c r="F361" s="54">
        <v>-2.39820980118742E-2</v>
      </c>
      <c r="G361" s="54">
        <v>-1686.2809644506799</v>
      </c>
      <c r="H361" s="54">
        <v>-1.48255246468633</v>
      </c>
      <c r="I361" s="128">
        <v>0.19362561325269001</v>
      </c>
      <c r="J361" s="128">
        <v>-0.96408862069794699</v>
      </c>
      <c r="K361" s="128">
        <v>22909349</v>
      </c>
      <c r="L361" s="121">
        <v>40315.357627314814</v>
      </c>
      <c r="M361" s="128" t="s">
        <v>1290</v>
      </c>
    </row>
    <row r="362" spans="1:13">
      <c r="A362" s="54">
        <v>-1</v>
      </c>
      <c r="B362" s="121" t="s">
        <v>487</v>
      </c>
      <c r="C362" s="121">
        <v>41459</v>
      </c>
      <c r="D362" s="54">
        <v>792869350000</v>
      </c>
      <c r="E362" s="54">
        <v>8.3016690014107997E-2</v>
      </c>
      <c r="F362" s="54">
        <v>3.7900846809956798E-2</v>
      </c>
      <c r="G362" s="54">
        <v>1161.6476945151301</v>
      </c>
      <c r="H362" s="54">
        <v>11.1910005601365</v>
      </c>
      <c r="I362" s="128">
        <v>1.0360302937158099</v>
      </c>
      <c r="J362" s="128">
        <v>1.6024309022632699</v>
      </c>
      <c r="K362" s="128">
        <v>35806798</v>
      </c>
      <c r="L362" s="121">
        <v>39422</v>
      </c>
      <c r="M362" s="128" t="s">
        <v>1291</v>
      </c>
    </row>
    <row r="363" spans="1:13">
      <c r="A363" s="54">
        <v>-1</v>
      </c>
      <c r="B363" s="121" t="s">
        <v>488</v>
      </c>
      <c r="C363" s="121">
        <v>41459</v>
      </c>
      <c r="D363" s="54">
        <v>2006549214800</v>
      </c>
      <c r="E363" s="54">
        <v>0.27371941493761598</v>
      </c>
      <c r="F363" s="54">
        <v>0.18374695068137301</v>
      </c>
      <c r="G363" s="54">
        <v>6884.3944736392496</v>
      </c>
      <c r="H363" s="54">
        <v>6.7253554655075902</v>
      </c>
      <c r="I363" s="128">
        <v>1.7031538086065801</v>
      </c>
      <c r="J363" s="128">
        <v>0.44223679179136099</v>
      </c>
      <c r="K363" s="128">
        <v>28169697</v>
      </c>
      <c r="L363" s="121">
        <v>39062</v>
      </c>
      <c r="M363" s="128" t="s">
        <v>1292</v>
      </c>
    </row>
    <row r="364" spans="1:13">
      <c r="A364" s="54">
        <v>-1</v>
      </c>
      <c r="B364" s="121" t="s">
        <v>489</v>
      </c>
      <c r="C364" s="121">
        <v>41459</v>
      </c>
      <c r="D364" s="54">
        <v>2172987729600</v>
      </c>
      <c r="E364" s="54">
        <v>-7.2638128356554898E-3</v>
      </c>
      <c r="F364" s="54">
        <v>-1.07484920045294E-3</v>
      </c>
      <c r="G364" s="54">
        <v>-78.9889243962715</v>
      </c>
      <c r="H364" s="54">
        <v>-92.418020067944894</v>
      </c>
      <c r="I364" s="128">
        <v>0.67766010941036503</v>
      </c>
      <c r="J364" s="128">
        <v>0.97044263739488601</v>
      </c>
      <c r="K364" s="128">
        <v>232186575</v>
      </c>
      <c r="L364" s="121">
        <v>40434.843634259261</v>
      </c>
      <c r="M364" s="128" t="s">
        <v>1293</v>
      </c>
    </row>
    <row r="365" spans="1:13">
      <c r="A365" s="54">
        <v>-1</v>
      </c>
      <c r="B365" s="121" t="s">
        <v>490</v>
      </c>
      <c r="C365" s="121">
        <v>41459</v>
      </c>
      <c r="D365" s="54">
        <v>12000000000</v>
      </c>
      <c r="E365" s="54">
        <v>-1.5372493693441101</v>
      </c>
      <c r="F365" s="54">
        <v>-0.132018637106884</v>
      </c>
      <c r="G365" s="54">
        <v>-8535.4280777333297</v>
      </c>
      <c r="H365" s="54">
        <v>-9.3726992098614001E-2</v>
      </c>
      <c r="I365" s="128">
        <v>1.5902414706919501</v>
      </c>
      <c r="J365" s="128">
        <v>1.37793026394833</v>
      </c>
      <c r="K365" s="128">
        <v>7060000</v>
      </c>
      <c r="L365" s="121">
        <v>39471</v>
      </c>
      <c r="M365" s="128" t="s">
        <v>1294</v>
      </c>
    </row>
    <row r="366" spans="1:13">
      <c r="A366" s="54">
        <v>-1</v>
      </c>
      <c r="B366" s="121" t="s">
        <v>491</v>
      </c>
      <c r="C366" s="121">
        <v>41459</v>
      </c>
      <c r="D366" s="54">
        <v>25576320000</v>
      </c>
      <c r="E366" s="54">
        <v>-0.32929585274703399</v>
      </c>
      <c r="F366" s="54">
        <v>-7.5926251350404303E-2</v>
      </c>
      <c r="G366" s="54">
        <v>-4961.9445610314497</v>
      </c>
      <c r="H366" s="54">
        <v>-0.48368134115168399</v>
      </c>
      <c r="I366" s="128">
        <v>0.190771691368785</v>
      </c>
      <c r="J366" s="128">
        <v>0.85896925059517704</v>
      </c>
      <c r="K366" s="128">
        <v>3062700</v>
      </c>
      <c r="L366" s="121">
        <v>40267.462916666664</v>
      </c>
      <c r="M366" s="128" t="s">
        <v>1295</v>
      </c>
    </row>
    <row r="367" spans="1:13">
      <c r="A367" s="54">
        <v>-1</v>
      </c>
      <c r="B367" s="121" t="s">
        <v>61</v>
      </c>
      <c r="C367" s="121">
        <v>41459</v>
      </c>
      <c r="D367" s="54">
        <v>352950000000</v>
      </c>
      <c r="E367" s="54">
        <v>-8.5134642698719204E-2</v>
      </c>
      <c r="F367" s="54">
        <v>-4.38214131843188E-2</v>
      </c>
      <c r="G367" s="54">
        <v>-948.98333358677701</v>
      </c>
      <c r="H367" s="54">
        <v>-4.1096612152919096</v>
      </c>
      <c r="I367" s="128">
        <v>0.42913515909186001</v>
      </c>
      <c r="J367" s="128">
        <v>0.50344675221439505</v>
      </c>
      <c r="K367" s="128">
        <v>18785008</v>
      </c>
      <c r="L367" s="121">
        <v>40305.386111111111</v>
      </c>
      <c r="M367" s="128" t="s">
        <v>1296</v>
      </c>
    </row>
    <row r="368" spans="1:13">
      <c r="A368" s="54">
        <v>-1</v>
      </c>
      <c r="B368" s="121" t="s">
        <v>74</v>
      </c>
      <c r="C368" s="121">
        <v>41459</v>
      </c>
      <c r="D368" s="54">
        <v>2450000000000</v>
      </c>
      <c r="E368" s="54">
        <v>9.8378434948212204E-2</v>
      </c>
      <c r="F368" s="54">
        <v>3.04435000121446E-2</v>
      </c>
      <c r="G368" s="54">
        <v>1099.8435542499999</v>
      </c>
      <c r="H368" s="54">
        <v>22.275895426515401</v>
      </c>
      <c r="I368" s="128">
        <v>2.1837625060944701</v>
      </c>
      <c r="J368" s="128">
        <v>0.148170117274984</v>
      </c>
      <c r="K368" s="128">
        <v>15000000</v>
      </c>
      <c r="L368" s="121">
        <v>40452.728622685187</v>
      </c>
      <c r="M368" s="128" t="s">
        <v>1297</v>
      </c>
    </row>
    <row r="369" spans="1:13">
      <c r="A369" s="54">
        <v>-1</v>
      </c>
      <c r="B369" s="121" t="s">
        <v>81</v>
      </c>
      <c r="C369" s="121">
        <v>41459</v>
      </c>
      <c r="D369" s="54">
        <v>3270000000000</v>
      </c>
      <c r="E369" s="54">
        <v>6.2367049694145599E-3</v>
      </c>
      <c r="F369" s="54">
        <v>1.8900596127419101E-3</v>
      </c>
      <c r="G369" s="54">
        <v>69.068041170000001</v>
      </c>
      <c r="H369" s="54">
        <v>157.81539211704899</v>
      </c>
      <c r="I369" s="128">
        <v>0.97925165835129502</v>
      </c>
      <c r="J369" s="128">
        <v>2.7711879007762898</v>
      </c>
      <c r="K369" s="128">
        <v>120000000</v>
      </c>
      <c r="L369" s="121">
        <v>40302.682546296295</v>
      </c>
      <c r="M369" s="128" t="s">
        <v>1298</v>
      </c>
    </row>
    <row r="370" spans="1:13">
      <c r="A370" s="54">
        <v>-1</v>
      </c>
      <c r="B370" s="121" t="s">
        <v>492</v>
      </c>
      <c r="C370" s="121">
        <v>41459</v>
      </c>
      <c r="D370" s="54">
        <v>33489320000</v>
      </c>
      <c r="E370" s="54">
        <v>0.10699044497648801</v>
      </c>
      <c r="F370" s="54">
        <v>3.8961850074688498E-2</v>
      </c>
      <c r="G370" s="54">
        <v>1428.53413632764</v>
      </c>
      <c r="H370" s="54">
        <v>4.7601242610000796</v>
      </c>
      <c r="I370" s="128">
        <v>0.50791676820611298</v>
      </c>
      <c r="J370" s="128">
        <v>0.59546796118904799</v>
      </c>
      <c r="K370" s="128">
        <v>3958015</v>
      </c>
      <c r="L370" s="121">
        <v>39624</v>
      </c>
      <c r="M370" s="128" t="s">
        <v>1299</v>
      </c>
    </row>
    <row r="371" spans="1:13">
      <c r="A371" s="54">
        <v>-1</v>
      </c>
      <c r="B371" s="121" t="s">
        <v>493</v>
      </c>
      <c r="C371" s="121">
        <v>41459</v>
      </c>
      <c r="D371" s="54">
        <v>899980200000</v>
      </c>
      <c r="E371" s="54">
        <v>0.17435604517262299</v>
      </c>
      <c r="F371" s="54">
        <v>0.120845837981665</v>
      </c>
      <c r="G371" s="54">
        <v>4768.5493293362597</v>
      </c>
      <c r="H371" s="54">
        <v>14.6795168017573</v>
      </c>
      <c r="I371" s="128">
        <v>2.5320384196933099</v>
      </c>
      <c r="J371" s="128">
        <v>0.28711881772153802</v>
      </c>
      <c r="K371" s="128">
        <v>4429023</v>
      </c>
      <c r="L371" s="121">
        <v>39741.624074074076</v>
      </c>
      <c r="M371" s="128" t="s">
        <v>1300</v>
      </c>
    </row>
    <row r="372" spans="1:13">
      <c r="A372" s="54">
        <v>-1</v>
      </c>
      <c r="B372" s="121" t="s">
        <v>494</v>
      </c>
      <c r="C372" s="121">
        <v>41459</v>
      </c>
      <c r="D372" s="54">
        <v>55200000000</v>
      </c>
      <c r="E372" s="54">
        <v>-2.9490438682152802E-3</v>
      </c>
      <c r="F372" s="54">
        <v>-8.3012581344185004E-4</v>
      </c>
      <c r="G372" s="54">
        <v>-24.242307374999999</v>
      </c>
      <c r="H372" s="54">
        <v>-94.875457373825995</v>
      </c>
      <c r="I372" s="128">
        <v>0.27991921913770201</v>
      </c>
      <c r="J372" s="128">
        <v>2.6016056710730302</v>
      </c>
      <c r="K372" s="128">
        <v>15444000</v>
      </c>
      <c r="L372" s="121">
        <v>40371.641377314816</v>
      </c>
      <c r="M372" s="128" t="s">
        <v>1301</v>
      </c>
    </row>
    <row r="373" spans="1:13">
      <c r="A373" s="54">
        <v>-1</v>
      </c>
      <c r="B373" s="121" t="s">
        <v>495</v>
      </c>
      <c r="C373" s="121">
        <v>41459</v>
      </c>
      <c r="D373" s="54">
        <v>439313011500</v>
      </c>
      <c r="E373" s="54">
        <v>0.11070489713038</v>
      </c>
      <c r="F373" s="54">
        <v>5.29984591972332E-2</v>
      </c>
      <c r="G373" s="54">
        <v>2224.1913369015001</v>
      </c>
      <c r="H373" s="54">
        <v>7.4184265203487296</v>
      </c>
      <c r="I373" s="128">
        <v>0.82339884912165096</v>
      </c>
      <c r="J373" s="128">
        <v>1.1114110172828899</v>
      </c>
      <c r="K373" s="128">
        <v>3172382</v>
      </c>
      <c r="L373" s="121">
        <v>39030</v>
      </c>
      <c r="M373" s="128" t="s">
        <v>1302</v>
      </c>
    </row>
    <row r="374" spans="1:13">
      <c r="A374" s="54">
        <v>-1</v>
      </c>
      <c r="B374" s="121" t="s">
        <v>496</v>
      </c>
      <c r="C374" s="121">
        <v>41459</v>
      </c>
      <c r="D374" s="54">
        <v>657640000000</v>
      </c>
      <c r="E374" s="54">
        <v>0.23786687487165101</v>
      </c>
      <c r="F374" s="54">
        <v>0.187108819527528</v>
      </c>
      <c r="G374" s="54">
        <v>6399.6490044912998</v>
      </c>
      <c r="H374" s="54">
        <v>5.12528108603781</v>
      </c>
      <c r="I374" s="128">
        <v>1.2163616233379</v>
      </c>
      <c r="J374" s="122">
        <v>0.86216688760982996</v>
      </c>
      <c r="K374" s="128">
        <v>7851900</v>
      </c>
      <c r="L374" s="121">
        <v>39073</v>
      </c>
      <c r="M374" s="128" t="s">
        <v>1303</v>
      </c>
    </row>
    <row r="375" spans="1:13">
      <c r="A375" s="54">
        <v>-1</v>
      </c>
      <c r="B375" s="121" t="s">
        <v>497</v>
      </c>
      <c r="C375" s="121">
        <v>41459</v>
      </c>
      <c r="D375" s="54">
        <v>96237000000</v>
      </c>
      <c r="E375" s="54">
        <v>5.4492646232323798E-2</v>
      </c>
      <c r="F375" s="54">
        <v>3.1258338495945899E-2</v>
      </c>
      <c r="G375" s="54">
        <v>608.99481775304696</v>
      </c>
      <c r="H375" s="54">
        <v>8.3744554983521997</v>
      </c>
      <c r="I375" s="128">
        <v>0.44969110763025699</v>
      </c>
      <c r="J375" s="128">
        <v>1.31575147706197</v>
      </c>
      <c r="K375" s="128">
        <v>3045800</v>
      </c>
      <c r="L375" s="121">
        <v>40541.804583333331</v>
      </c>
      <c r="M375" s="128" t="s">
        <v>1304</v>
      </c>
    </row>
    <row r="376" spans="1:13">
      <c r="A376" s="54">
        <v>-1</v>
      </c>
      <c r="B376" s="121" t="s">
        <v>498</v>
      </c>
      <c r="C376" s="121">
        <v>41459</v>
      </c>
      <c r="D376" s="54">
        <v>75900000000</v>
      </c>
      <c r="E376" s="54">
        <v>3.4462448004852202E-2</v>
      </c>
      <c r="F376" s="54">
        <v>2.32581594039637E-2</v>
      </c>
      <c r="G376" s="54">
        <v>358.12178943478301</v>
      </c>
      <c r="H376" s="54">
        <v>9.2147422953747995</v>
      </c>
      <c r="I376" s="128">
        <v>0.31358036800988298</v>
      </c>
      <c r="J376" s="128">
        <v>0.77459154973049205</v>
      </c>
      <c r="K376" s="128">
        <v>8796228</v>
      </c>
      <c r="L376" s="121">
        <v>40798.745243055557</v>
      </c>
      <c r="M376" s="128" t="s">
        <v>1305</v>
      </c>
    </row>
    <row r="377" spans="1:13">
      <c r="A377" s="54">
        <v>-1</v>
      </c>
      <c r="B377" s="121" t="s">
        <v>499</v>
      </c>
      <c r="C377" s="121">
        <v>41459</v>
      </c>
      <c r="D377" s="54">
        <v>43500000000</v>
      </c>
      <c r="E377" s="54">
        <v>5.30491780961981E-2</v>
      </c>
      <c r="F377" s="122">
        <v>3.5919687904233902E-2</v>
      </c>
      <c r="G377" s="54">
        <v>443.99055486666703</v>
      </c>
      <c r="H377" s="54">
        <v>6.5316704786003603</v>
      </c>
      <c r="I377" s="128">
        <v>0.34119727602474698</v>
      </c>
      <c r="J377" s="128">
        <v>0.36574272585233503</v>
      </c>
      <c r="K377" s="128">
        <v>3079015</v>
      </c>
      <c r="L377" s="121">
        <v>40085.66369212963</v>
      </c>
      <c r="M377" s="128" t="s">
        <v>1306</v>
      </c>
    </row>
    <row r="378" spans="1:13">
      <c r="A378" s="54">
        <v>-1</v>
      </c>
      <c r="B378" s="121" t="s">
        <v>500</v>
      </c>
      <c r="C378" s="121">
        <v>41459</v>
      </c>
      <c r="D378" s="54">
        <v>209915949000</v>
      </c>
      <c r="E378" s="54">
        <v>0.170376805996692</v>
      </c>
      <c r="F378" s="122">
        <v>0.13742628000563101</v>
      </c>
      <c r="G378" s="54">
        <v>5138.1041750738996</v>
      </c>
      <c r="H378" s="54">
        <v>4.9629200053409299</v>
      </c>
      <c r="I378" s="128">
        <v>0.84048186411901604</v>
      </c>
      <c r="J378" s="128">
        <v>-0.16826464724034801</v>
      </c>
      <c r="K378" s="128">
        <v>4730899</v>
      </c>
      <c r="L378" s="121">
        <v>40842.3825462963</v>
      </c>
      <c r="M378" s="128" t="s">
        <v>1307</v>
      </c>
    </row>
    <row r="379" spans="1:13">
      <c r="A379" s="54">
        <v>-1</v>
      </c>
      <c r="B379" s="121" t="s">
        <v>501</v>
      </c>
      <c r="C379" s="121">
        <v>41459</v>
      </c>
      <c r="D379" s="54">
        <v>1432200000000</v>
      </c>
      <c r="E379" s="122">
        <v>3.44246609931198E-3</v>
      </c>
      <c r="F379" s="122">
        <v>9.5991142158325E-4</v>
      </c>
      <c r="G379" s="54">
        <v>37.654792980030699</v>
      </c>
      <c r="H379" s="54">
        <v>292.12748575814999</v>
      </c>
      <c r="I379" s="128">
        <v>1.0042877392916401</v>
      </c>
      <c r="J379" s="128">
        <v>-0.34048741287726297</v>
      </c>
      <c r="K379" s="128">
        <v>29123900</v>
      </c>
      <c r="L379" s="121">
        <v>40389.627997685187</v>
      </c>
      <c r="M379" s="128" t="s">
        <v>1308</v>
      </c>
    </row>
    <row r="380" spans="1:13">
      <c r="A380" s="54">
        <v>-1</v>
      </c>
      <c r="B380" s="121" t="s">
        <v>64</v>
      </c>
      <c r="C380" s="121">
        <v>41459</v>
      </c>
      <c r="D380" s="54">
        <v>1543508200000</v>
      </c>
      <c r="E380" s="54">
        <v>0.154168152860089</v>
      </c>
      <c r="F380" s="54">
        <v>4.5572175798758198E-2</v>
      </c>
      <c r="G380" s="54">
        <v>2700.5624215433199</v>
      </c>
      <c r="H380" s="54">
        <v>8.1834805312036707</v>
      </c>
      <c r="I380" s="128">
        <v>1.2542830228447099</v>
      </c>
      <c r="J380" s="128">
        <v>1.8703097193865801</v>
      </c>
      <c r="K380" s="128">
        <v>22763842</v>
      </c>
      <c r="L380" s="121">
        <v>39337</v>
      </c>
      <c r="M380" s="128" t="s">
        <v>1309</v>
      </c>
    </row>
    <row r="381" spans="1:13">
      <c r="A381" s="54">
        <v>-1</v>
      </c>
      <c r="B381" s="121" t="s">
        <v>502</v>
      </c>
      <c r="C381" s="121">
        <v>41459</v>
      </c>
      <c r="D381" s="54">
        <v>120000000000</v>
      </c>
      <c r="E381" s="54">
        <v>-5.16574264183308E-2</v>
      </c>
      <c r="F381" s="54">
        <v>-3.6826296424400197E-2</v>
      </c>
      <c r="G381" s="54">
        <v>-526.37811364000004</v>
      </c>
      <c r="H381" s="54">
        <v>-4.5594600873572899</v>
      </c>
      <c r="I381" s="128">
        <v>0.240906483608889</v>
      </c>
      <c r="J381" s="128">
        <v>2.6408023853623601</v>
      </c>
      <c r="K381" s="128">
        <v>21923025</v>
      </c>
      <c r="L381" s="121">
        <v>40499.475358796299</v>
      </c>
      <c r="M381" s="128" t="s">
        <v>1310</v>
      </c>
    </row>
    <row r="382" spans="1:13">
      <c r="A382" s="54">
        <v>-1</v>
      </c>
      <c r="B382" s="121" t="s">
        <v>503</v>
      </c>
      <c r="C382" s="121">
        <v>41459</v>
      </c>
      <c r="D382" s="54">
        <v>467642595000</v>
      </c>
      <c r="E382" s="54">
        <v>0.135046692771527</v>
      </c>
      <c r="F382" s="54">
        <v>5.6134075266728901E-2</v>
      </c>
      <c r="G382" s="54">
        <v>1615.8092055396</v>
      </c>
      <c r="H382" s="54">
        <v>5.7556300385689996</v>
      </c>
      <c r="I382" s="128">
        <v>0.74530889353882701</v>
      </c>
      <c r="J382" s="128">
        <v>1.7430377172540099</v>
      </c>
      <c r="K382" s="128">
        <v>16397027</v>
      </c>
      <c r="L382" s="121">
        <v>39010</v>
      </c>
      <c r="M382" s="128" t="s">
        <v>1311</v>
      </c>
    </row>
    <row r="383" spans="1:13">
      <c r="A383" s="54">
        <v>-1</v>
      </c>
      <c r="B383" s="121" t="s">
        <v>504</v>
      </c>
      <c r="C383" s="121">
        <v>41459</v>
      </c>
      <c r="D383" s="54">
        <v>1102530000000</v>
      </c>
      <c r="E383" s="54">
        <v>0.12774747902613601</v>
      </c>
      <c r="F383" s="54">
        <v>5.8995805736926803E-2</v>
      </c>
      <c r="G383" s="54">
        <v>3137.0584030302998</v>
      </c>
      <c r="H383" s="54">
        <v>8.1923881223169399</v>
      </c>
      <c r="I383" s="128">
        <v>1.0460309139756201</v>
      </c>
      <c r="J383" s="128">
        <v>0.70451585410834505</v>
      </c>
      <c r="K383" s="128">
        <v>21450000</v>
      </c>
      <c r="L383" s="121">
        <v>40143.480243055557</v>
      </c>
      <c r="M383" s="128" t="s">
        <v>1312</v>
      </c>
    </row>
    <row r="384" spans="1:13">
      <c r="A384" s="54">
        <v>-1</v>
      </c>
      <c r="B384" s="121" t="s">
        <v>505</v>
      </c>
      <c r="C384" s="121">
        <v>41459</v>
      </c>
      <c r="D384" s="54">
        <v>555715664000</v>
      </c>
      <c r="E384" s="54">
        <v>-3.1644941972862502E-3</v>
      </c>
      <c r="F384" s="54">
        <v>-1.23341881734128E-3</v>
      </c>
      <c r="G384" s="54">
        <v>-37.026014843447001</v>
      </c>
      <c r="H384" s="54">
        <v>-216.064300568817</v>
      </c>
      <c r="I384" s="128">
        <v>0.73649584156056502</v>
      </c>
      <c r="J384" s="128">
        <v>0.27227871646028001</v>
      </c>
      <c r="K384" s="128">
        <v>16812041</v>
      </c>
      <c r="L384" s="121">
        <v>40753.43273148148</v>
      </c>
      <c r="M384" s="128" t="s">
        <v>1313</v>
      </c>
    </row>
    <row r="385" spans="1:13">
      <c r="A385" s="54">
        <v>-1</v>
      </c>
      <c r="B385" s="121" t="s">
        <v>77</v>
      </c>
      <c r="C385" s="121">
        <v>41459</v>
      </c>
      <c r="D385" s="54">
        <v>706800000000</v>
      </c>
      <c r="E385" s="54">
        <v>0.21580886153846199</v>
      </c>
      <c r="F385" s="54">
        <v>5.7489832356241097E-2</v>
      </c>
      <c r="G385" s="54">
        <v>4444.6543383684202</v>
      </c>
      <c r="H385" s="54">
        <v>4.1848023679672304</v>
      </c>
      <c r="I385" s="128">
        <v>0.83071064601359801</v>
      </c>
      <c r="J385" s="128">
        <v>0.97690479740407199</v>
      </c>
      <c r="K385" s="128">
        <v>24700000</v>
      </c>
      <c r="L385" s="121">
        <v>39401</v>
      </c>
      <c r="M385" s="128" t="s">
        <v>1314</v>
      </c>
    </row>
    <row r="386" spans="1:13">
      <c r="A386" s="54">
        <v>-1</v>
      </c>
      <c r="B386" s="121" t="s">
        <v>506</v>
      </c>
      <c r="C386" s="121">
        <v>41459</v>
      </c>
      <c r="D386" s="54">
        <v>31422123400</v>
      </c>
      <c r="E386" s="54">
        <v>1.6074126716201401E-2</v>
      </c>
      <c r="F386" s="54">
        <v>1.52587417020617E-2</v>
      </c>
      <c r="G386" s="54">
        <v>168.447182643296</v>
      </c>
      <c r="H386" s="54">
        <v>20.184368456905801</v>
      </c>
      <c r="I386" s="128">
        <v>0.34098444576411202</v>
      </c>
      <c r="J386" s="128">
        <v>0.28760288561410902</v>
      </c>
      <c r="K386" s="128">
        <v>4586802</v>
      </c>
      <c r="L386" s="121">
        <v>40172.676226851851</v>
      </c>
      <c r="M386" s="128" t="s">
        <v>1315</v>
      </c>
    </row>
    <row r="387" spans="1:13">
      <c r="A387" s="54">
        <v>-1</v>
      </c>
      <c r="B387" s="121" t="s">
        <v>507</v>
      </c>
      <c r="C387" s="121">
        <v>41459</v>
      </c>
      <c r="D387" s="54">
        <v>37025921800</v>
      </c>
      <c r="E387" s="54">
        <v>1.6381686791414701E-2</v>
      </c>
      <c r="F387" s="54">
        <v>3.77360170705848E-3</v>
      </c>
      <c r="G387" s="54">
        <v>238.30198989401001</v>
      </c>
      <c r="H387" s="54">
        <v>14.267610612535099</v>
      </c>
      <c r="I387" s="128">
        <v>0.238283317536162</v>
      </c>
      <c r="J387" s="128">
        <v>-0.60688221872725601</v>
      </c>
      <c r="K387" s="128">
        <v>5245836</v>
      </c>
      <c r="L387" s="121">
        <v>40122.484259259261</v>
      </c>
      <c r="M387" s="128" t="s">
        <v>1316</v>
      </c>
    </row>
    <row r="388" spans="1:13">
      <c r="A388" s="54">
        <v>-1</v>
      </c>
      <c r="B388" s="121" t="s">
        <v>508</v>
      </c>
      <c r="C388" s="121">
        <v>41459</v>
      </c>
      <c r="D388" s="54">
        <v>70590000000</v>
      </c>
      <c r="E388" s="54">
        <v>2.5815219214983798E-2</v>
      </c>
      <c r="F388" s="54">
        <v>7.80239366261386E-3</v>
      </c>
      <c r="G388" s="54">
        <v>366.47185410200802</v>
      </c>
      <c r="H388" s="54">
        <v>10.6420178148645</v>
      </c>
      <c r="I388" s="128">
        <v>0.31111657904419698</v>
      </c>
      <c r="J388" s="128">
        <v>1.2136410598774501</v>
      </c>
      <c r="K388" s="128">
        <v>14092240</v>
      </c>
      <c r="L388" s="121">
        <v>40254.378263888888</v>
      </c>
      <c r="M388" s="128" t="s">
        <v>1677</v>
      </c>
    </row>
    <row r="389" spans="1:13">
      <c r="A389" s="54">
        <v>-1</v>
      </c>
      <c r="B389" s="121" t="s">
        <v>509</v>
      </c>
      <c r="C389" s="121">
        <v>41459</v>
      </c>
      <c r="D389" s="54">
        <v>2260513353600</v>
      </c>
      <c r="E389" s="54">
        <v>0.240505280088819</v>
      </c>
      <c r="F389" s="54">
        <v>0.156941609481553</v>
      </c>
      <c r="G389" s="54">
        <v>6066.8136628018601</v>
      </c>
      <c r="H389" s="54">
        <v>4.7471377234782599</v>
      </c>
      <c r="I389" s="128">
        <v>1.1243282494556599</v>
      </c>
      <c r="J389" s="128">
        <v>0.88638076883057804</v>
      </c>
      <c r="K389" s="128">
        <v>26717792</v>
      </c>
      <c r="L389" s="121">
        <v>40043.354710648149</v>
      </c>
      <c r="M389" s="128" t="s">
        <v>1317</v>
      </c>
    </row>
    <row r="390" spans="1:13">
      <c r="A390" s="54">
        <v>-1</v>
      </c>
      <c r="B390" s="121" t="s">
        <v>99</v>
      </c>
      <c r="C390" s="121">
        <v>41459</v>
      </c>
      <c r="D390" s="54">
        <v>114658500000</v>
      </c>
      <c r="E390" s="54">
        <v>-0.45317884292495297</v>
      </c>
      <c r="F390" s="54">
        <v>-0.27511567272544102</v>
      </c>
      <c r="G390" s="54">
        <v>-2784.1047712183699</v>
      </c>
      <c r="H390" s="54">
        <v>-1.18530022078008</v>
      </c>
      <c r="I390" s="128">
        <v>0.57657489811889895</v>
      </c>
      <c r="J390" s="128">
        <v>0.49078513177614602</v>
      </c>
      <c r="K390" s="128">
        <v>9128967</v>
      </c>
      <c r="L390" s="121">
        <v>40338.671446759261</v>
      </c>
      <c r="M390" s="128" t="s">
        <v>1318</v>
      </c>
    </row>
    <row r="391" spans="1:13">
      <c r="A391" s="54">
        <v>-1</v>
      </c>
      <c r="B391" s="121" t="s">
        <v>1642</v>
      </c>
      <c r="C391" s="121">
        <v>41459</v>
      </c>
      <c r="D391" s="54">
        <v>27600000000</v>
      </c>
      <c r="E391" s="54">
        <v>-0.119563841678049</v>
      </c>
      <c r="F391" s="54">
        <v>-8.7091694866508307E-2</v>
      </c>
      <c r="G391" s="54">
        <v>-1172.33005725</v>
      </c>
      <c r="H391" s="54">
        <v>-5.8857144857189096</v>
      </c>
      <c r="I391" s="128">
        <v>0.79526743360142804</v>
      </c>
      <c r="J391" s="128">
        <v>3.8115914400893097E-2</v>
      </c>
      <c r="K391" s="128">
        <v>3583468</v>
      </c>
      <c r="L391" s="121">
        <v>41235.578101851854</v>
      </c>
      <c r="M391" s="128" t="s">
        <v>1643</v>
      </c>
    </row>
    <row r="392" spans="1:13">
      <c r="A392" s="54">
        <v>-1</v>
      </c>
      <c r="B392" s="121" t="s">
        <v>510</v>
      </c>
      <c r="C392" s="121">
        <v>41459</v>
      </c>
      <c r="D392" s="54">
        <v>68685543000</v>
      </c>
      <c r="E392" s="54">
        <v>-1.1446958423249999E-2</v>
      </c>
      <c r="F392" s="54">
        <v>-4.4738706549927697E-3</v>
      </c>
      <c r="G392" s="54">
        <v>-196.71529270001099</v>
      </c>
      <c r="H392" s="54">
        <v>-29.484235416536499</v>
      </c>
      <c r="I392" s="128">
        <v>0.36813852041933798</v>
      </c>
      <c r="J392" s="128">
        <v>0.21452755136183699</v>
      </c>
      <c r="K392" s="128">
        <v>6027042</v>
      </c>
      <c r="L392" s="121">
        <v>39456</v>
      </c>
      <c r="M392" s="128" t="s">
        <v>1319</v>
      </c>
    </row>
    <row r="393" spans="1:13">
      <c r="A393" s="54">
        <v>-1</v>
      </c>
      <c r="B393" s="121" t="s">
        <v>511</v>
      </c>
      <c r="C393" s="121">
        <v>41459</v>
      </c>
      <c r="D393" s="54">
        <v>4200000000</v>
      </c>
      <c r="E393" s="54">
        <v>-7.68377171754005E-2</v>
      </c>
      <c r="F393" s="54">
        <v>-3.76694055924005E-2</v>
      </c>
      <c r="G393" s="54">
        <v>-671.55101999999999</v>
      </c>
      <c r="H393" s="54">
        <v>-5.21181547754927</v>
      </c>
      <c r="I393" s="128">
        <v>0.41319224449702802</v>
      </c>
      <c r="J393" s="128">
        <v>1.26759051127379</v>
      </c>
      <c r="K393" s="128">
        <v>437800</v>
      </c>
      <c r="L393" s="121">
        <v>40408.689768518518</v>
      </c>
      <c r="M393" s="128" t="s">
        <v>1320</v>
      </c>
    </row>
    <row r="394" spans="1:13">
      <c r="A394" s="54">
        <v>-1</v>
      </c>
      <c r="B394" s="121" t="s">
        <v>512</v>
      </c>
      <c r="C394" s="121">
        <v>41459</v>
      </c>
      <c r="D394" s="54">
        <v>42517680000</v>
      </c>
      <c r="E394" s="54">
        <v>0.133737866798115</v>
      </c>
      <c r="F394" s="122">
        <v>6.6153127782871801E-2</v>
      </c>
      <c r="G394" s="54">
        <v>3093.1018616255601</v>
      </c>
      <c r="H394" s="54">
        <v>4.3968807392759404</v>
      </c>
      <c r="I394" s="128">
        <v>0.56307165138334303</v>
      </c>
      <c r="J394" s="128">
        <v>0.58964866132855698</v>
      </c>
      <c r="K394" s="128">
        <v>2322170</v>
      </c>
      <c r="L394" s="121">
        <v>39076</v>
      </c>
      <c r="M394" s="128" t="s">
        <v>1321</v>
      </c>
    </row>
    <row r="395" spans="1:13">
      <c r="A395" s="54">
        <v>-1</v>
      </c>
      <c r="B395" s="121" t="s">
        <v>513</v>
      </c>
      <c r="C395" s="121">
        <v>41459</v>
      </c>
      <c r="D395" s="54">
        <v>73080000000</v>
      </c>
      <c r="E395" s="54">
        <v>0.14395657377669699</v>
      </c>
      <c r="F395" s="122">
        <v>0.10674460028090101</v>
      </c>
      <c r="G395" s="54">
        <v>1834.7326755952399</v>
      </c>
      <c r="H395" s="54">
        <v>4.7418352088690403</v>
      </c>
      <c r="I395" s="128">
        <v>0.64427649738441595</v>
      </c>
      <c r="J395" s="128">
        <v>0.37423088983932701</v>
      </c>
      <c r="K395" s="128">
        <v>4098089</v>
      </c>
      <c r="L395" s="121">
        <v>39062</v>
      </c>
      <c r="M395" s="128" t="s">
        <v>1322</v>
      </c>
    </row>
    <row r="396" spans="1:13">
      <c r="A396" s="54">
        <v>-1</v>
      </c>
      <c r="B396" s="121" t="s">
        <v>514</v>
      </c>
      <c r="C396" s="121">
        <v>41459</v>
      </c>
      <c r="D396" s="54">
        <v>1040914448000</v>
      </c>
      <c r="E396" s="54">
        <v>0.16158118943017499</v>
      </c>
      <c r="F396" s="122">
        <v>6.6582104017953697E-2</v>
      </c>
      <c r="G396" s="54">
        <v>2547.19466551203</v>
      </c>
      <c r="H396" s="54">
        <v>6.2814201900755497</v>
      </c>
      <c r="I396" s="128">
        <v>0.93125433245555</v>
      </c>
      <c r="J396" s="128">
        <v>0.43371180310767299</v>
      </c>
      <c r="K396" s="128">
        <v>12047621</v>
      </c>
      <c r="L396" s="121">
        <v>39078</v>
      </c>
      <c r="M396" s="128" t="s">
        <v>1323</v>
      </c>
    </row>
    <row r="397" spans="1:13">
      <c r="A397" s="54">
        <v>-1</v>
      </c>
      <c r="B397" s="121" t="s">
        <v>515</v>
      </c>
      <c r="C397" s="121">
        <v>41459</v>
      </c>
      <c r="D397" s="54">
        <v>345305201000</v>
      </c>
      <c r="E397" s="54">
        <v>0.35654289011823698</v>
      </c>
      <c r="F397" s="122">
        <v>0.280945628652427</v>
      </c>
      <c r="G397" s="54">
        <v>4847.6434784645699</v>
      </c>
      <c r="H397" s="54">
        <v>7.6325745002434298</v>
      </c>
      <c r="I397" s="128">
        <v>1.7653504974093199</v>
      </c>
      <c r="J397" s="128">
        <v>0.95595015343209</v>
      </c>
      <c r="K397" s="128">
        <v>3514391</v>
      </c>
      <c r="L397" s="121">
        <v>40095.619583333333</v>
      </c>
      <c r="M397" s="128" t="s">
        <v>1324</v>
      </c>
    </row>
    <row r="398" spans="1:13">
      <c r="A398" s="54">
        <v>-1</v>
      </c>
      <c r="B398" s="121" t="s">
        <v>516</v>
      </c>
      <c r="C398" s="121">
        <v>41459</v>
      </c>
      <c r="D398" s="54">
        <v>69385555200</v>
      </c>
      <c r="E398" s="54">
        <v>4.3466297236010497E-2</v>
      </c>
      <c r="F398" s="122">
        <v>2.5400233262355802E-2</v>
      </c>
      <c r="G398" s="54">
        <v>693.05975528462704</v>
      </c>
      <c r="H398" s="54">
        <v>13.851619469749</v>
      </c>
      <c r="I398" s="128">
        <v>0.61610815261094698</v>
      </c>
      <c r="J398" s="128">
        <v>0.24013726914190101</v>
      </c>
      <c r="K398" s="128">
        <v>2117475</v>
      </c>
      <c r="L398" s="121">
        <v>37922</v>
      </c>
      <c r="M398" s="128" t="s">
        <v>1325</v>
      </c>
    </row>
    <row r="399" spans="1:13">
      <c r="A399" s="54">
        <v>-1</v>
      </c>
      <c r="B399" s="121" t="s">
        <v>517</v>
      </c>
      <c r="C399" s="121">
        <v>41459</v>
      </c>
      <c r="D399" s="54">
        <v>58316495400</v>
      </c>
      <c r="E399" s="54">
        <v>-7.2893568759495694E-2</v>
      </c>
      <c r="F399" s="54">
        <v>-2.26238721387267E-2</v>
      </c>
      <c r="G399" s="54">
        <v>-818.18301783665595</v>
      </c>
      <c r="H399" s="54">
        <v>-6.5999903227985</v>
      </c>
      <c r="I399" s="128">
        <v>0.525350637357616</v>
      </c>
      <c r="J399" s="128">
        <v>0.84551664519455905</v>
      </c>
      <c r="K399" s="128">
        <v>5740031</v>
      </c>
      <c r="L399" s="121">
        <v>38524</v>
      </c>
      <c r="M399" s="128" t="s">
        <v>1326</v>
      </c>
    </row>
    <row r="400" spans="1:13">
      <c r="A400" s="54">
        <v>-1</v>
      </c>
      <c r="B400" s="121" t="s">
        <v>518</v>
      </c>
      <c r="C400" s="121">
        <v>41459</v>
      </c>
      <c r="D400" s="54">
        <v>1922323264200</v>
      </c>
      <c r="E400" s="54">
        <v>0.17902445780385801</v>
      </c>
      <c r="F400" s="54">
        <v>8.1029999801847497E-2</v>
      </c>
      <c r="G400" s="54">
        <v>3090.4367377574599</v>
      </c>
      <c r="H400" s="54">
        <v>8.6395555921893905</v>
      </c>
      <c r="I400" s="128">
        <v>1.47091911834936</v>
      </c>
      <c r="J400" s="128">
        <v>0.193819738017774</v>
      </c>
      <c r="K400" s="128">
        <v>53997844</v>
      </c>
      <c r="L400" s="121">
        <v>39895.894814814812</v>
      </c>
      <c r="M400" s="128" t="s">
        <v>1327</v>
      </c>
    </row>
    <row r="401" spans="1:13">
      <c r="A401" s="54">
        <v>-1</v>
      </c>
      <c r="B401" s="121" t="s">
        <v>519</v>
      </c>
      <c r="C401" s="121">
        <v>41459</v>
      </c>
      <c r="D401" s="54">
        <v>2347596228600</v>
      </c>
      <c r="E401" s="54">
        <v>-7.6259935319757501E-3</v>
      </c>
      <c r="F401" s="54">
        <v>-2.2638278557656601E-3</v>
      </c>
      <c r="G401" s="54">
        <v>-105.732330244126</v>
      </c>
      <c r="H401" s="54">
        <v>-119.16884807993701</v>
      </c>
      <c r="I401" s="128">
        <v>0.92195200630683904</v>
      </c>
      <c r="J401" s="128">
        <v>0.32461448116547198</v>
      </c>
      <c r="K401" s="128">
        <v>58830094</v>
      </c>
      <c r="L401" s="121">
        <v>40288.473078703704</v>
      </c>
      <c r="M401" s="128" t="s">
        <v>1328</v>
      </c>
    </row>
    <row r="402" spans="1:13">
      <c r="A402" s="54">
        <v>-1</v>
      </c>
      <c r="B402" s="121" t="s">
        <v>520</v>
      </c>
      <c r="C402" s="121">
        <v>41459</v>
      </c>
      <c r="D402" s="54">
        <v>138861691200</v>
      </c>
      <c r="E402" s="54">
        <v>2.6184829958862E-2</v>
      </c>
      <c r="F402" s="54">
        <v>1.2324727869388499E-2</v>
      </c>
      <c r="G402" s="54">
        <v>392.50860954591798</v>
      </c>
      <c r="H402" s="54">
        <v>18.343546676159502</v>
      </c>
      <c r="I402" s="128">
        <v>0.47930306842176901</v>
      </c>
      <c r="J402" s="128">
        <v>5.99618799978201E-2</v>
      </c>
      <c r="K402" s="128">
        <v>9379086</v>
      </c>
      <c r="L402" s="121">
        <v>39071</v>
      </c>
      <c r="M402" s="128" t="s">
        <v>1329</v>
      </c>
    </row>
    <row r="403" spans="1:13">
      <c r="A403" s="54">
        <v>-1</v>
      </c>
      <c r="B403" s="121" t="s">
        <v>521</v>
      </c>
      <c r="C403" s="121">
        <v>41459</v>
      </c>
      <c r="D403" s="54">
        <v>7794788043000</v>
      </c>
      <c r="E403" s="54">
        <v>0.34966301499756203</v>
      </c>
      <c r="F403" s="54">
        <v>0.119653299583396</v>
      </c>
      <c r="G403" s="54">
        <v>4489.1083655796701</v>
      </c>
      <c r="H403" s="54">
        <v>5.4576539492461897</v>
      </c>
      <c r="I403" s="128">
        <v>1.56764111383885</v>
      </c>
      <c r="J403" s="128">
        <v>2.2318093331389899</v>
      </c>
      <c r="K403" s="128">
        <v>87489760</v>
      </c>
      <c r="L403" s="121">
        <v>39108</v>
      </c>
      <c r="M403" s="128" t="s">
        <v>1330</v>
      </c>
    </row>
    <row r="404" spans="1:13">
      <c r="A404" s="54">
        <v>-1</v>
      </c>
      <c r="B404" s="121" t="s">
        <v>522</v>
      </c>
      <c r="C404" s="121">
        <v>41459</v>
      </c>
      <c r="D404" s="54">
        <v>4000000000</v>
      </c>
      <c r="E404" s="54">
        <v>-0.23505124628885299</v>
      </c>
      <c r="F404" s="122">
        <v>-0.131574407259335</v>
      </c>
      <c r="G404" s="54">
        <v>-1945.7354439999999</v>
      </c>
      <c r="H404" s="54">
        <v>-1.0278889692672899</v>
      </c>
      <c r="I404" s="128">
        <v>0.25904547736421701</v>
      </c>
      <c r="J404" s="128">
        <v>-0.164770684840961</v>
      </c>
      <c r="K404" s="128">
        <v>605000</v>
      </c>
      <c r="L404" s="121">
        <v>40807.675902777781</v>
      </c>
      <c r="M404" s="128" t="s">
        <v>1331</v>
      </c>
    </row>
    <row r="405" spans="1:13">
      <c r="A405" s="54">
        <v>-1</v>
      </c>
      <c r="B405" s="121" t="s">
        <v>523</v>
      </c>
      <c r="C405" s="121">
        <v>41459</v>
      </c>
      <c r="D405" s="54">
        <v>16236160000</v>
      </c>
      <c r="E405" s="54">
        <v>-0.16263271534441501</v>
      </c>
      <c r="F405" s="122">
        <v>-6.7087284422323298E-2</v>
      </c>
      <c r="G405" s="54">
        <v>-1947.09430889895</v>
      </c>
      <c r="H405" s="54">
        <v>-1.1812473538072299</v>
      </c>
      <c r="I405" s="128">
        <v>0.22095362888501199</v>
      </c>
      <c r="J405" s="128">
        <v>0.62875542699619802</v>
      </c>
      <c r="K405" s="128">
        <v>4915646</v>
      </c>
      <c r="L405" s="121">
        <v>39071</v>
      </c>
      <c r="M405" s="128" t="s">
        <v>1332</v>
      </c>
    </row>
    <row r="406" spans="1:13">
      <c r="A406" s="54">
        <v>-1</v>
      </c>
      <c r="B406" s="121" t="s">
        <v>524</v>
      </c>
      <c r="C406" s="121">
        <v>41459</v>
      </c>
      <c r="D406" s="54">
        <v>70245265000</v>
      </c>
      <c r="E406" s="54">
        <v>9.4169881658402402E-3</v>
      </c>
      <c r="F406" s="54">
        <v>3.3675269431822702E-3</v>
      </c>
      <c r="G406" s="54">
        <v>178.09994872964</v>
      </c>
      <c r="H406" s="54">
        <v>28.074123747166901</v>
      </c>
      <c r="I406" s="128">
        <v>0.26420608770506998</v>
      </c>
      <c r="J406" s="128">
        <v>0.50237158078895705</v>
      </c>
      <c r="K406" s="128">
        <v>6309225</v>
      </c>
      <c r="L406" s="121">
        <v>40280.584351851852</v>
      </c>
      <c r="M406" s="128" t="s">
        <v>1333</v>
      </c>
    </row>
    <row r="407" spans="1:13">
      <c r="A407" s="54">
        <v>-1</v>
      </c>
      <c r="B407" s="121" t="s">
        <v>525</v>
      </c>
      <c r="C407" s="121">
        <v>41459</v>
      </c>
      <c r="D407" s="54">
        <v>29203990200</v>
      </c>
      <c r="E407" s="54">
        <v>0.13615828678842801</v>
      </c>
      <c r="F407" s="54">
        <v>3.88227262041205E-2</v>
      </c>
      <c r="G407" s="54">
        <v>1658.42247907711</v>
      </c>
      <c r="H407" s="54">
        <v>5.90923008077747</v>
      </c>
      <c r="I407" s="128">
        <v>0.65727055904779996</v>
      </c>
      <c r="J407" s="128">
        <v>0.27401427492648001</v>
      </c>
      <c r="K407" s="128">
        <v>1540362</v>
      </c>
      <c r="L407" s="121">
        <v>40742.60355324074</v>
      </c>
      <c r="M407" s="128" t="s">
        <v>1334</v>
      </c>
    </row>
    <row r="408" spans="1:13">
      <c r="A408" s="54">
        <v>-1</v>
      </c>
      <c r="B408" s="121" t="s">
        <v>526</v>
      </c>
      <c r="C408" s="121">
        <v>41459</v>
      </c>
      <c r="D408" s="54">
        <v>135000000000</v>
      </c>
      <c r="E408" s="54">
        <v>0.13694987360148</v>
      </c>
      <c r="F408" s="54">
        <v>9.4535405162378908E-3</v>
      </c>
      <c r="G408" s="54">
        <v>1615.5597187333301</v>
      </c>
      <c r="H408" s="54">
        <v>5.5708247090094396</v>
      </c>
      <c r="I408" s="128">
        <v>0.73707283415923197</v>
      </c>
      <c r="J408" s="128">
        <v>0.13998347068359199</v>
      </c>
      <c r="K408" s="128">
        <v>4303730</v>
      </c>
      <c r="L408" s="121">
        <v>40550.685798611114</v>
      </c>
      <c r="M408" s="128" t="s">
        <v>1335</v>
      </c>
    </row>
    <row r="409" spans="1:13">
      <c r="A409" s="54">
        <v>-1</v>
      </c>
      <c r="B409" s="121" t="s">
        <v>527</v>
      </c>
      <c r="C409" s="121">
        <v>41459</v>
      </c>
      <c r="D409" s="54">
        <v>14640000000</v>
      </c>
      <c r="E409" s="54">
        <v>4.0621735117537902E-2</v>
      </c>
      <c r="F409" s="54">
        <v>1.9720296390464399E-2</v>
      </c>
      <c r="G409" s="54">
        <v>894.17989416666705</v>
      </c>
      <c r="H409" s="54">
        <v>13.643786982450401</v>
      </c>
      <c r="I409" s="128">
        <v>0.55992861737170596</v>
      </c>
      <c r="J409" s="128">
        <v>0.40877728097119598</v>
      </c>
      <c r="K409" s="128">
        <v>606340</v>
      </c>
      <c r="L409" s="121">
        <v>40511.386736111112</v>
      </c>
      <c r="M409" s="128" t="s">
        <v>1336</v>
      </c>
    </row>
    <row r="410" spans="1:13">
      <c r="A410" s="54">
        <v>-1</v>
      </c>
      <c r="B410" s="121" t="s">
        <v>528</v>
      </c>
      <c r="C410" s="121">
        <v>41459</v>
      </c>
      <c r="D410" s="54">
        <v>65760000000</v>
      </c>
      <c r="E410" s="54">
        <v>6.3606239646960105E-2</v>
      </c>
      <c r="F410" s="54">
        <v>3.2266484653749497E-2</v>
      </c>
      <c r="G410" s="54">
        <v>1439.96879375</v>
      </c>
      <c r="H410" s="54">
        <v>9.5140950689091994</v>
      </c>
      <c r="I410" s="128">
        <v>0.59141998079109703</v>
      </c>
      <c r="J410" s="128">
        <v>0.17663035164421201</v>
      </c>
      <c r="K410" s="128">
        <v>1239930</v>
      </c>
      <c r="L410" s="121">
        <v>39080</v>
      </c>
      <c r="M410" s="128" t="s">
        <v>1337</v>
      </c>
    </row>
    <row r="411" spans="1:13">
      <c r="A411" s="54">
        <v>-1</v>
      </c>
      <c r="B411" s="121" t="s">
        <v>1723</v>
      </c>
      <c r="C411" s="121">
        <v>41459</v>
      </c>
      <c r="D411" s="54">
        <v>896030100000</v>
      </c>
      <c r="E411" s="54">
        <v>0.75354886750921701</v>
      </c>
      <c r="F411" s="54">
        <v>5.4237839649042802E-2</v>
      </c>
      <c r="G411" s="54">
        <v>8021.7497828487903</v>
      </c>
      <c r="H411" s="54">
        <v>7.8536481073866904</v>
      </c>
      <c r="I411" s="128">
        <v>3.8323974333166801</v>
      </c>
      <c r="J411" s="128">
        <v>0</v>
      </c>
      <c r="L411" s="121">
        <v>41453.684803240743</v>
      </c>
      <c r="M411" s="128" t="s">
        <v>1724</v>
      </c>
    </row>
    <row r="412" spans="1:13">
      <c r="A412" s="54">
        <v>-1</v>
      </c>
      <c r="B412" s="121" t="s">
        <v>529</v>
      </c>
      <c r="C412" s="121">
        <v>41459</v>
      </c>
      <c r="D412" s="54">
        <v>28000000000</v>
      </c>
      <c r="E412" s="54">
        <v>-3.2952843741437898</v>
      </c>
      <c r="F412" s="54">
        <v>-0.207110222297615</v>
      </c>
      <c r="G412" s="54">
        <v>-6986.2353936285699</v>
      </c>
      <c r="H412" s="54">
        <v>-0.114510885323102</v>
      </c>
      <c r="I412" s="128">
        <v>-3.1959510879181301</v>
      </c>
      <c r="J412" s="128">
        <v>0.61301055136263605</v>
      </c>
      <c r="K412" s="128">
        <v>16741574</v>
      </c>
      <c r="L412" s="121">
        <v>40617.586631944447</v>
      </c>
      <c r="M412" s="128" t="s">
        <v>1338</v>
      </c>
    </row>
    <row r="413" spans="1:13">
      <c r="A413" s="54">
        <v>-1</v>
      </c>
      <c r="B413" s="121" t="s">
        <v>530</v>
      </c>
      <c r="C413" s="121">
        <v>41459</v>
      </c>
      <c r="D413" s="54">
        <v>436841490000</v>
      </c>
      <c r="E413" s="54">
        <v>6.55494290379277E-3</v>
      </c>
      <c r="F413" s="54">
        <v>3.6303800952289201E-3</v>
      </c>
      <c r="G413" s="54">
        <v>64.9980067612168</v>
      </c>
      <c r="H413" s="54">
        <v>112.31113635250399</v>
      </c>
      <c r="I413" s="128">
        <v>0.73413409544755304</v>
      </c>
      <c r="J413" s="128">
        <v>1.55521538111202</v>
      </c>
      <c r="K413" s="128">
        <v>25763811</v>
      </c>
      <c r="L413" s="121">
        <v>40380.69798611111</v>
      </c>
      <c r="M413" s="128" t="s">
        <v>1339</v>
      </c>
    </row>
    <row r="414" spans="1:13">
      <c r="A414" s="54">
        <v>-1</v>
      </c>
      <c r="B414" s="121" t="s">
        <v>531</v>
      </c>
      <c r="C414" s="121">
        <v>41459</v>
      </c>
      <c r="D414" s="54">
        <v>343218475600</v>
      </c>
      <c r="E414" s="54">
        <v>0.40913734657560002</v>
      </c>
      <c r="F414" s="54">
        <v>0.12070325724271699</v>
      </c>
      <c r="G414" s="54">
        <v>6776.7629016804603</v>
      </c>
      <c r="H414" s="54">
        <v>4.2203040618269201</v>
      </c>
      <c r="I414" s="128">
        <v>1.5054277001549901</v>
      </c>
      <c r="J414" s="128">
        <v>0.88080334938516303</v>
      </c>
      <c r="K414" s="128">
        <v>6052942</v>
      </c>
      <c r="L414" s="121">
        <v>40746.400324074071</v>
      </c>
      <c r="M414" s="128" t="s">
        <v>1340</v>
      </c>
    </row>
    <row r="415" spans="1:13">
      <c r="A415" s="54">
        <v>-1</v>
      </c>
      <c r="B415" s="121" t="s">
        <v>532</v>
      </c>
      <c r="C415" s="121">
        <v>41459</v>
      </c>
      <c r="D415" s="54">
        <v>55100000000</v>
      </c>
      <c r="E415" s="54">
        <v>-0.28186503513946398</v>
      </c>
      <c r="F415" s="54">
        <v>-0.154737040038365</v>
      </c>
      <c r="G415" s="54">
        <v>-5938.1583306315797</v>
      </c>
      <c r="H415" s="54">
        <v>-0.97673380820465905</v>
      </c>
      <c r="I415" s="128">
        <v>0.31547816450410499</v>
      </c>
      <c r="J415" s="128">
        <v>0.81390966557407596</v>
      </c>
      <c r="K415" s="128">
        <v>2836510</v>
      </c>
      <c r="L415" s="121">
        <v>39797</v>
      </c>
      <c r="M415" s="128" t="s">
        <v>1341</v>
      </c>
    </row>
    <row r="416" spans="1:13">
      <c r="A416" s="54">
        <v>-1</v>
      </c>
      <c r="B416" s="121" t="s">
        <v>533</v>
      </c>
      <c r="C416" s="121">
        <v>41459</v>
      </c>
      <c r="D416" s="54">
        <v>529154944500</v>
      </c>
      <c r="E416" s="54">
        <v>9.93185858969588E-2</v>
      </c>
      <c r="F416" s="54">
        <v>3.8789909454362899E-2</v>
      </c>
      <c r="G416" s="54">
        <v>1277.90353120329</v>
      </c>
      <c r="H416" s="54">
        <v>8.2165826634136092</v>
      </c>
      <c r="I416" s="128">
        <v>0.78445694293533297</v>
      </c>
      <c r="J416" s="128">
        <v>2.4449489442270499E-2</v>
      </c>
      <c r="K416" s="128">
        <v>27651113</v>
      </c>
      <c r="L416" s="121">
        <v>40604.483518518522</v>
      </c>
      <c r="M416" s="128" t="s">
        <v>1342</v>
      </c>
    </row>
    <row r="417" spans="1:13">
      <c r="A417" s="54">
        <v>-1</v>
      </c>
      <c r="B417" s="121" t="s">
        <v>1623</v>
      </c>
      <c r="C417" s="121">
        <v>41459</v>
      </c>
      <c r="D417" s="54">
        <v>213840000000</v>
      </c>
      <c r="E417" s="54">
        <v>4.5803145816786899E-2</v>
      </c>
      <c r="F417" s="54">
        <v>3.1781520736779097E-2</v>
      </c>
      <c r="G417" s="54">
        <v>474.63370682291702</v>
      </c>
      <c r="H417" s="54">
        <v>20.8581899213779</v>
      </c>
      <c r="I417" s="128">
        <v>0.91663987543403702</v>
      </c>
      <c r="J417" s="128">
        <v>0.64206095291399001</v>
      </c>
      <c r="K417" s="128">
        <v>21420000</v>
      </c>
      <c r="L417" s="121">
        <v>41177.38354166667</v>
      </c>
      <c r="M417" s="128" t="s">
        <v>1624</v>
      </c>
    </row>
    <row r="418" spans="1:13">
      <c r="A418" s="54">
        <v>-1</v>
      </c>
      <c r="B418" s="121" t="s">
        <v>534</v>
      </c>
      <c r="C418" s="121">
        <v>41459</v>
      </c>
      <c r="D418" s="54">
        <v>266935716000</v>
      </c>
      <c r="E418" s="54">
        <v>4.0658031262998696E-3</v>
      </c>
      <c r="F418" s="54">
        <v>1.5838507712673199E-3</v>
      </c>
      <c r="G418" s="54">
        <v>41.049579214420298</v>
      </c>
      <c r="H418" s="54">
        <v>65.774121237557495</v>
      </c>
      <c r="I418" s="128">
        <v>0.268495093783162</v>
      </c>
      <c r="J418" s="128">
        <v>0.64080875516790403</v>
      </c>
      <c r="K418" s="128">
        <v>30617165</v>
      </c>
      <c r="L418" s="121">
        <v>40443.370509259257</v>
      </c>
      <c r="M418" s="128" t="s">
        <v>1343</v>
      </c>
    </row>
    <row r="419" spans="1:13">
      <c r="A419" s="54">
        <v>-1</v>
      </c>
      <c r="B419" s="121" t="s">
        <v>535</v>
      </c>
      <c r="C419" s="121">
        <v>41459</v>
      </c>
      <c r="D419" s="54">
        <v>32760000000</v>
      </c>
      <c r="E419" s="54">
        <v>-6.6886195851723104E-2</v>
      </c>
      <c r="F419" s="54">
        <v>-6.17128911860556E-2</v>
      </c>
      <c r="G419" s="54">
        <v>-644.44217261904805</v>
      </c>
      <c r="H419" s="54">
        <v>-12.103490943648801</v>
      </c>
      <c r="I419" s="128">
        <v>0.84418179041207397</v>
      </c>
      <c r="J419" s="128">
        <v>0.524745364448294</v>
      </c>
      <c r="K419" s="128">
        <v>1732050</v>
      </c>
      <c r="L419" s="121">
        <v>39829.880520833336</v>
      </c>
      <c r="M419" s="128" t="s">
        <v>1344</v>
      </c>
    </row>
    <row r="420" spans="1:13">
      <c r="A420" s="54">
        <v>-1</v>
      </c>
      <c r="B420" s="121" t="s">
        <v>536</v>
      </c>
      <c r="C420" s="121">
        <v>41459</v>
      </c>
      <c r="D420" s="54">
        <v>21715200000</v>
      </c>
      <c r="E420" s="54">
        <v>-6.0187478538514999E-2</v>
      </c>
      <c r="F420" s="54">
        <v>-3.6187076842357398E-2</v>
      </c>
      <c r="G420" s="54">
        <v>-844.88217925112895</v>
      </c>
      <c r="H420" s="54">
        <v>-4.6160282413067497</v>
      </c>
      <c r="I420" s="128">
        <v>0.28072897605791303</v>
      </c>
      <c r="J420" s="128">
        <v>0.70775141488967697</v>
      </c>
      <c r="K420" s="128">
        <v>2679306</v>
      </c>
      <c r="L420" s="121">
        <v>39052</v>
      </c>
      <c r="M420" s="128" t="s">
        <v>1345</v>
      </c>
    </row>
    <row r="421" spans="1:13">
      <c r="A421" s="54">
        <v>-1</v>
      </c>
      <c r="B421" s="121" t="s">
        <v>537</v>
      </c>
      <c r="C421" s="121">
        <v>41459</v>
      </c>
      <c r="D421" s="54">
        <v>106919520000</v>
      </c>
      <c r="E421" s="54">
        <v>-1.82436029882099E-2</v>
      </c>
      <c r="F421" s="54">
        <v>-1.4882346496024801E-2</v>
      </c>
      <c r="G421" s="54">
        <v>-196.53548946534701</v>
      </c>
      <c r="H421" s="54">
        <v>-14.7556047403404</v>
      </c>
      <c r="I421" s="128">
        <v>0.265043877685053</v>
      </c>
      <c r="J421" s="128">
        <v>2.2135586075515001</v>
      </c>
      <c r="K421" s="128">
        <v>22121280</v>
      </c>
      <c r="L421" s="121">
        <v>40528.560104166667</v>
      </c>
      <c r="M421" s="128" t="s">
        <v>1346</v>
      </c>
    </row>
    <row r="422" spans="1:13">
      <c r="A422" s="54">
        <v>-1</v>
      </c>
      <c r="B422" s="121" t="s">
        <v>538</v>
      </c>
      <c r="C422" s="121">
        <v>41459</v>
      </c>
      <c r="D422" s="54">
        <v>91753200000</v>
      </c>
      <c r="E422" s="54">
        <v>-0.751051668588813</v>
      </c>
      <c r="F422" s="54">
        <v>-6.4014765283157193E-2</v>
      </c>
      <c r="G422" s="54">
        <v>-6080.4937652201797</v>
      </c>
      <c r="H422" s="54">
        <v>-0.69073337826996595</v>
      </c>
      <c r="I422" s="128">
        <v>0.90235642076023403</v>
      </c>
      <c r="J422" s="128">
        <v>3.1159167190778501</v>
      </c>
      <c r="K422" s="128">
        <v>16266310</v>
      </c>
      <c r="L422" s="121">
        <v>39794.387685185182</v>
      </c>
      <c r="M422" s="128" t="s">
        <v>1347</v>
      </c>
    </row>
    <row r="423" spans="1:13">
      <c r="A423" s="54">
        <v>-1</v>
      </c>
      <c r="B423" s="121" t="s">
        <v>539</v>
      </c>
      <c r="C423" s="121">
        <v>41459</v>
      </c>
      <c r="D423" s="54">
        <v>815000000000</v>
      </c>
      <c r="E423" s="54">
        <v>0.14625785230202701</v>
      </c>
      <c r="F423" s="54">
        <v>5.9291595100413597E-2</v>
      </c>
      <c r="G423" s="54">
        <v>2600.7457861053999</v>
      </c>
      <c r="H423" s="54">
        <v>6.2674330136699599</v>
      </c>
      <c r="I423" s="128">
        <v>0.95742914083887498</v>
      </c>
      <c r="J423" s="128">
        <v>1.5168777460334699</v>
      </c>
      <c r="K423" s="128">
        <v>30000000</v>
      </c>
      <c r="L423" s="121">
        <v>39401</v>
      </c>
      <c r="M423" s="128" t="s">
        <v>1348</v>
      </c>
    </row>
    <row r="424" spans="1:13">
      <c r="A424" s="54">
        <v>-1</v>
      </c>
      <c r="B424" s="121" t="s">
        <v>540</v>
      </c>
      <c r="C424" s="121">
        <v>41459</v>
      </c>
      <c r="D424" s="54">
        <v>10297827015000</v>
      </c>
      <c r="E424" s="54">
        <v>0.19862791086786699</v>
      </c>
      <c r="F424" s="54">
        <v>7.3242690450764703E-2</v>
      </c>
      <c r="G424" s="54">
        <v>6697.2837535928202</v>
      </c>
      <c r="H424" s="54">
        <v>7.3163989764825903</v>
      </c>
      <c r="I424" s="128">
        <v>1.39992054164171</v>
      </c>
      <c r="J424" s="128">
        <v>1.11533704378764</v>
      </c>
      <c r="K424" s="128">
        <v>105079867</v>
      </c>
      <c r="L424" s="121">
        <v>39036</v>
      </c>
      <c r="M424" s="128" t="s">
        <v>1349</v>
      </c>
    </row>
    <row r="425" spans="1:13">
      <c r="A425" s="54">
        <v>-1</v>
      </c>
      <c r="B425" s="121" t="s">
        <v>541</v>
      </c>
      <c r="C425" s="121">
        <v>41459</v>
      </c>
      <c r="D425" s="54">
        <v>155000000000</v>
      </c>
      <c r="E425" s="54">
        <v>1.7739747902819802E-2</v>
      </c>
      <c r="F425" s="54">
        <v>7.7268021812469199E-3</v>
      </c>
      <c r="G425" s="54">
        <v>182.48861825337099</v>
      </c>
      <c r="H425" s="54">
        <v>33.974721598208298</v>
      </c>
      <c r="I425" s="128">
        <v>0.52201342139046802</v>
      </c>
      <c r="J425" s="128">
        <v>0.96053700088593297</v>
      </c>
      <c r="K425" s="128">
        <v>15000000</v>
      </c>
      <c r="L425" s="121">
        <v>39449</v>
      </c>
      <c r="M425" s="128" t="s">
        <v>1350</v>
      </c>
    </row>
    <row r="426" spans="1:13">
      <c r="A426" s="54">
        <v>-1</v>
      </c>
      <c r="B426" s="121" t="s">
        <v>115</v>
      </c>
      <c r="C426" s="121">
        <v>41459</v>
      </c>
      <c r="D426" s="54">
        <v>4560000000000</v>
      </c>
      <c r="E426" s="54">
        <v>-1.47440439077839E-2</v>
      </c>
      <c r="F426" s="54">
        <v>-1.0881328842637301E-3</v>
      </c>
      <c r="G426" s="54">
        <v>-165.01455890833299</v>
      </c>
      <c r="H426" s="54">
        <v>-46.056542224385502</v>
      </c>
      <c r="I426" s="128">
        <v>0.68463222022357395</v>
      </c>
      <c r="J426" s="128">
        <v>2.12675824325704</v>
      </c>
      <c r="K426" s="128">
        <v>90000000</v>
      </c>
      <c r="L426" s="121">
        <v>39755.415578703702</v>
      </c>
      <c r="M426" s="128" t="s">
        <v>1351</v>
      </c>
    </row>
    <row r="427" spans="1:13">
      <c r="A427" s="54">
        <v>-1</v>
      </c>
      <c r="B427" s="121" t="s">
        <v>542</v>
      </c>
      <c r="C427" s="121">
        <v>41459</v>
      </c>
      <c r="D427" s="54">
        <v>235618725000</v>
      </c>
      <c r="E427" s="54">
        <v>6.2483486195091302E-2</v>
      </c>
      <c r="F427" s="54">
        <v>1.8694591039083799E-2</v>
      </c>
      <c r="G427" s="54">
        <v>911.80775621080204</v>
      </c>
      <c r="H427" s="54">
        <v>9.3221404864150692</v>
      </c>
      <c r="I427" s="128">
        <v>0.56534376081288795</v>
      </c>
      <c r="J427" s="128">
        <v>1.4633580007629201</v>
      </c>
      <c r="K427" s="128">
        <v>18017902</v>
      </c>
      <c r="L427" s="121">
        <v>39820.554131944446</v>
      </c>
      <c r="M427" s="128" t="s">
        <v>1352</v>
      </c>
    </row>
    <row r="428" spans="1:13">
      <c r="A428" s="54">
        <v>-1</v>
      </c>
      <c r="B428" s="121" t="s">
        <v>543</v>
      </c>
      <c r="C428" s="121">
        <v>41459</v>
      </c>
      <c r="D428" s="54">
        <v>3574825318600</v>
      </c>
      <c r="E428" s="54">
        <v>5.76773776399436E-2</v>
      </c>
      <c r="F428" s="54">
        <v>3.1122430616135E-2</v>
      </c>
      <c r="G428" s="54">
        <v>1551.8962164582099</v>
      </c>
      <c r="H428" s="54">
        <v>10.1810931893753</v>
      </c>
      <c r="I428" s="128">
        <v>0.599120379029498</v>
      </c>
      <c r="J428" s="128">
        <v>0.71793110746335498</v>
      </c>
      <c r="K428" s="128">
        <v>33970645</v>
      </c>
      <c r="L428" s="121">
        <v>39304</v>
      </c>
      <c r="M428" s="128" t="s">
        <v>1353</v>
      </c>
    </row>
    <row r="429" spans="1:13">
      <c r="A429" s="54">
        <v>-1</v>
      </c>
      <c r="B429" s="121" t="s">
        <v>544</v>
      </c>
      <c r="C429" s="121">
        <v>41459</v>
      </c>
      <c r="D429" s="54">
        <v>155000000000</v>
      </c>
      <c r="E429" s="54">
        <v>-4.94372566607355E-2</v>
      </c>
      <c r="F429" s="54">
        <v>-2.78398683785929E-2</v>
      </c>
      <c r="G429" s="54">
        <v>-526.29084666000006</v>
      </c>
      <c r="H429" s="54">
        <v>-5.8902791482571502</v>
      </c>
      <c r="I429" s="128">
        <v>0.30193326027135398</v>
      </c>
      <c r="J429" s="128">
        <v>3.2519166042997298</v>
      </c>
      <c r="K429" s="128">
        <v>45000000</v>
      </c>
      <c r="L429" s="121">
        <v>40283.703912037039</v>
      </c>
      <c r="M429" s="128" t="s">
        <v>1354</v>
      </c>
    </row>
    <row r="430" spans="1:13">
      <c r="A430" s="54">
        <v>-1</v>
      </c>
      <c r="B430" s="121" t="s">
        <v>545</v>
      </c>
      <c r="C430" s="121">
        <v>41459</v>
      </c>
      <c r="D430" s="54">
        <v>176482824200</v>
      </c>
      <c r="E430" s="54">
        <v>-3.1571593950884998E-2</v>
      </c>
      <c r="F430" s="54">
        <v>-1.59962435200902E-2</v>
      </c>
      <c r="G430" s="54">
        <v>-329.67298814688297</v>
      </c>
      <c r="H430" s="54">
        <v>-10.313250166814299</v>
      </c>
      <c r="I430" s="128">
        <v>0.34078475359174998</v>
      </c>
      <c r="J430" s="128">
        <v>0.77674539674807297</v>
      </c>
      <c r="K430" s="128">
        <v>8481801</v>
      </c>
      <c r="L430" s="121">
        <v>40350.730763888889</v>
      </c>
      <c r="M430" s="128" t="s">
        <v>1355</v>
      </c>
    </row>
    <row r="431" spans="1:13">
      <c r="A431" s="54">
        <v>-1</v>
      </c>
      <c r="B431" s="121" t="s">
        <v>71</v>
      </c>
      <c r="C431" s="121">
        <v>41459</v>
      </c>
      <c r="D431" s="54">
        <v>7102536693900</v>
      </c>
      <c r="E431" s="54">
        <v>0.18581612054287699</v>
      </c>
      <c r="F431" s="54">
        <v>5.3293461024762102E-2</v>
      </c>
      <c r="G431" s="54">
        <v>3133.3060097016501</v>
      </c>
      <c r="H431" s="54">
        <v>5.0745123364168299</v>
      </c>
      <c r="I431" s="128">
        <v>0.97338948173583995</v>
      </c>
      <c r="J431" s="128">
        <v>1.04099261190657</v>
      </c>
      <c r="K431" s="128">
        <v>201016413</v>
      </c>
      <c r="L431" s="121">
        <v>39436</v>
      </c>
      <c r="M431" s="128" t="s">
        <v>1356</v>
      </c>
    </row>
    <row r="432" spans="1:13">
      <c r="A432" s="54">
        <v>-1</v>
      </c>
      <c r="B432" s="121" t="s">
        <v>546</v>
      </c>
      <c r="C432" s="121">
        <v>41459</v>
      </c>
      <c r="D432" s="54">
        <v>1232780000000</v>
      </c>
      <c r="E432" s="54">
        <v>4.1879340618233798E-2</v>
      </c>
      <c r="F432" s="54">
        <v>1.31842734480537E-2</v>
      </c>
      <c r="G432" s="54">
        <v>461.35968649183201</v>
      </c>
      <c r="H432" s="54">
        <v>11.487783079404</v>
      </c>
      <c r="I432" s="128">
        <v>0.46721724248672403</v>
      </c>
      <c r="J432" s="128">
        <v>1.6684524966879299</v>
      </c>
      <c r="K432" s="128">
        <v>59573593</v>
      </c>
      <c r="L432" s="121">
        <v>39413</v>
      </c>
      <c r="M432" s="128" t="s">
        <v>1357</v>
      </c>
    </row>
    <row r="433" spans="1:13">
      <c r="A433" s="54">
        <v>-1</v>
      </c>
      <c r="B433" s="121" t="s">
        <v>547</v>
      </c>
      <c r="C433" s="121">
        <v>41459</v>
      </c>
      <c r="D433" s="54">
        <v>102000000000</v>
      </c>
      <c r="E433" s="54">
        <v>-0.26108547392620501</v>
      </c>
      <c r="F433" s="54">
        <v>-5.1976054797707803E-2</v>
      </c>
      <c r="G433" s="54">
        <v>-2485.98562066667</v>
      </c>
      <c r="H433" s="54">
        <v>-1.3676668005377399</v>
      </c>
      <c r="I433" s="128">
        <v>0.36555546415481899</v>
      </c>
      <c r="J433" s="128">
        <v>2.3264503781974599</v>
      </c>
      <c r="K433" s="128">
        <v>27000000</v>
      </c>
      <c r="L433" s="121">
        <v>40430.676134259258</v>
      </c>
      <c r="M433" s="128" t="s">
        <v>1358</v>
      </c>
    </row>
    <row r="434" spans="1:13">
      <c r="A434" s="54">
        <v>-1</v>
      </c>
      <c r="B434" s="121" t="s">
        <v>73</v>
      </c>
      <c r="C434" s="121">
        <v>41459</v>
      </c>
      <c r="D434" s="54">
        <v>2000000000000</v>
      </c>
      <c r="E434" s="54">
        <v>-0.34467960395952502</v>
      </c>
      <c r="F434" s="54">
        <v>-5.9303983545389197E-2</v>
      </c>
      <c r="G434" s="54">
        <v>-2815.8068103824999</v>
      </c>
      <c r="H434" s="54">
        <v>-1.7756900017302</v>
      </c>
      <c r="I434" s="128">
        <v>0.84044686940476199</v>
      </c>
      <c r="J434" s="128">
        <v>2.79207085792161</v>
      </c>
      <c r="K434" s="128">
        <v>200000000</v>
      </c>
      <c r="L434" s="121">
        <v>40044.426354166666</v>
      </c>
      <c r="M434" s="128" t="s">
        <v>1359</v>
      </c>
    </row>
    <row r="435" spans="1:13">
      <c r="A435" s="54">
        <v>-1</v>
      </c>
      <c r="B435" s="121" t="s">
        <v>548</v>
      </c>
      <c r="C435" s="121">
        <v>41459</v>
      </c>
      <c r="D435" s="54">
        <v>21000000000</v>
      </c>
      <c r="E435" s="54">
        <v>-0.481133276189463</v>
      </c>
      <c r="F435" s="54">
        <v>-0.108683348970764</v>
      </c>
      <c r="G435" s="54">
        <v>-4074.5493774666702</v>
      </c>
      <c r="H435" s="54">
        <v>-0.34359627784666702</v>
      </c>
      <c r="I435" s="128">
        <v>0.24747479644976</v>
      </c>
      <c r="J435" s="128">
        <v>2.4192901367241899</v>
      </c>
      <c r="K435" s="128">
        <v>4427900</v>
      </c>
      <c r="L435" s="121">
        <v>40596.668321759258</v>
      </c>
      <c r="M435" s="128" t="s">
        <v>1360</v>
      </c>
    </row>
    <row r="436" spans="1:13">
      <c r="A436" s="54">
        <v>-1</v>
      </c>
      <c r="B436" s="121" t="s">
        <v>549</v>
      </c>
      <c r="C436" s="121">
        <v>41459</v>
      </c>
      <c r="D436" s="54">
        <v>111000000000</v>
      </c>
      <c r="E436" s="54">
        <v>1.3406972408249399E-2</v>
      </c>
      <c r="F436" s="54">
        <v>4.9339932307069598E-3</v>
      </c>
      <c r="G436" s="54">
        <v>146.28763383333299</v>
      </c>
      <c r="H436" s="54">
        <v>25.292636862357298</v>
      </c>
      <c r="I436" s="128">
        <v>0.33546024666055102</v>
      </c>
      <c r="J436" s="128">
        <v>1.4088111555417</v>
      </c>
      <c r="K436" s="128">
        <v>11480450</v>
      </c>
      <c r="L436" s="121">
        <v>40350.346620370372</v>
      </c>
      <c r="M436" s="128" t="s">
        <v>1361</v>
      </c>
    </row>
    <row r="437" spans="1:13">
      <c r="A437" s="54">
        <v>-1</v>
      </c>
      <c r="B437" s="121" t="s">
        <v>550</v>
      </c>
      <c r="C437" s="121">
        <v>41459</v>
      </c>
      <c r="D437" s="54">
        <v>247501236000</v>
      </c>
      <c r="E437" s="54">
        <v>2.6137243224784099E-4</v>
      </c>
      <c r="F437" s="54">
        <v>2.2535792446264601E-4</v>
      </c>
      <c r="G437" s="54">
        <v>2.6730196814047398</v>
      </c>
      <c r="H437" s="54">
        <v>1122.3261919356401</v>
      </c>
      <c r="I437" s="128">
        <v>0.29480504498722898</v>
      </c>
      <c r="J437" s="128">
        <v>1.2283966014271299</v>
      </c>
      <c r="K437" s="128">
        <v>62379604</v>
      </c>
      <c r="L437" s="121">
        <v>40521.471412037034</v>
      </c>
      <c r="M437" s="128" t="s">
        <v>1362</v>
      </c>
    </row>
    <row r="438" spans="1:13">
      <c r="A438" s="54">
        <v>-1</v>
      </c>
      <c r="B438" s="121" t="s">
        <v>551</v>
      </c>
      <c r="C438" s="121">
        <v>41459</v>
      </c>
      <c r="D438" s="54">
        <v>22500000000</v>
      </c>
      <c r="E438" s="54">
        <v>-1.6521335391280201</v>
      </c>
      <c r="F438" s="54">
        <v>-0.16986653267106799</v>
      </c>
      <c r="G438" s="54">
        <v>-8428.8025300666704</v>
      </c>
      <c r="H438" s="54">
        <v>-0.177961222207935</v>
      </c>
      <c r="I438" s="128">
        <v>1.0930546273539401</v>
      </c>
      <c r="J438" s="128">
        <v>0.18143379062304399</v>
      </c>
      <c r="K438" s="128">
        <v>4426000</v>
      </c>
      <c r="L438" s="121">
        <v>40350.462939814817</v>
      </c>
      <c r="M438" s="128" t="s">
        <v>1363</v>
      </c>
    </row>
    <row r="439" spans="1:13">
      <c r="A439" s="54">
        <v>-1</v>
      </c>
      <c r="B439" s="121" t="s">
        <v>552</v>
      </c>
      <c r="C439" s="121">
        <v>41459</v>
      </c>
      <c r="D439" s="54">
        <v>414432742200</v>
      </c>
      <c r="E439" s="54">
        <v>8.0545619607166094E-2</v>
      </c>
      <c r="F439" s="54">
        <v>2.8144935109744602E-2</v>
      </c>
      <c r="G439" s="54">
        <v>1040.97821472341</v>
      </c>
      <c r="H439" s="54">
        <v>9.79847594861549</v>
      </c>
      <c r="I439" s="128">
        <v>0.80482189017115502</v>
      </c>
      <c r="J439" s="128">
        <v>1.39095710900105</v>
      </c>
      <c r="K439" s="128">
        <v>14726591</v>
      </c>
      <c r="L439" s="121">
        <v>40331.394479166665</v>
      </c>
      <c r="M439" s="128" t="s">
        <v>1364</v>
      </c>
    </row>
    <row r="440" spans="1:13">
      <c r="A440" s="54">
        <v>-1</v>
      </c>
      <c r="B440" s="121" t="s">
        <v>553</v>
      </c>
      <c r="C440" s="121">
        <v>41459</v>
      </c>
      <c r="D440" s="54">
        <v>61446681000</v>
      </c>
      <c r="E440" s="54">
        <v>7.0298853585124502E-3</v>
      </c>
      <c r="F440" s="54">
        <v>1.86808665024487E-3</v>
      </c>
      <c r="G440" s="54">
        <v>74.990682048391903</v>
      </c>
      <c r="H440" s="54">
        <v>41.338469198073902</v>
      </c>
      <c r="I440" s="128">
        <v>0.287858234335584</v>
      </c>
      <c r="J440" s="128">
        <v>0.39083815173119901</v>
      </c>
      <c r="K440" s="128">
        <v>9698956</v>
      </c>
      <c r="L440" s="121">
        <v>40330.360254629632</v>
      </c>
      <c r="M440" s="128" t="s">
        <v>1365</v>
      </c>
    </row>
    <row r="441" spans="1:13">
      <c r="A441" s="54">
        <v>-1</v>
      </c>
      <c r="B441" s="121" t="s">
        <v>554</v>
      </c>
      <c r="C441" s="121">
        <v>41459</v>
      </c>
      <c r="D441" s="54">
        <v>2850000000</v>
      </c>
      <c r="E441" s="54">
        <v>-3.9131464064551301E-3</v>
      </c>
      <c r="F441" s="54">
        <v>-3.5973480035423901E-3</v>
      </c>
      <c r="G441" s="54">
        <v>-52.8075373333333</v>
      </c>
      <c r="H441" s="54">
        <v>-35.979712290061201</v>
      </c>
      <c r="I441" s="128">
        <v>0.139602370404772</v>
      </c>
      <c r="J441" s="128">
        <v>1.0753421451604801</v>
      </c>
      <c r="K441" s="128">
        <v>774700</v>
      </c>
      <c r="L441" s="121">
        <v>40457.711157407408</v>
      </c>
      <c r="M441" s="128" t="s">
        <v>1366</v>
      </c>
    </row>
    <row r="442" spans="1:13">
      <c r="A442" s="54">
        <v>-1</v>
      </c>
      <c r="B442" s="121" t="s">
        <v>555</v>
      </c>
      <c r="C442" s="121">
        <v>41459</v>
      </c>
      <c r="D442" s="54">
        <v>940368778800</v>
      </c>
      <c r="E442" s="54">
        <v>3.44384571402628E-3</v>
      </c>
      <c r="F442" s="54">
        <v>1.3168737387285101E-3</v>
      </c>
      <c r="G442" s="54">
        <v>62.397426964130602</v>
      </c>
      <c r="H442" s="54">
        <v>118.594633786004</v>
      </c>
      <c r="I442" s="128">
        <v>0.409599251147163</v>
      </c>
      <c r="J442" s="128">
        <v>0.72825278044762598</v>
      </c>
      <c r="K442" s="128">
        <v>58328706</v>
      </c>
      <c r="L442" s="121">
        <v>40399.89775462963</v>
      </c>
      <c r="M442" s="128" t="s">
        <v>1367</v>
      </c>
    </row>
    <row r="443" spans="1:13">
      <c r="A443" s="54">
        <v>-1</v>
      </c>
      <c r="B443" s="121" t="s">
        <v>556</v>
      </c>
      <c r="C443" s="121">
        <v>41459</v>
      </c>
      <c r="D443" s="54">
        <v>25499406000</v>
      </c>
      <c r="E443" s="54">
        <v>0.12041024264806501</v>
      </c>
      <c r="F443" s="54">
        <v>4.9340620283516899E-2</v>
      </c>
      <c r="G443" s="54">
        <v>1390.3846181358099</v>
      </c>
      <c r="H443" s="54">
        <v>4.3153526885565201</v>
      </c>
      <c r="I443" s="128">
        <v>0.52594260162163498</v>
      </c>
      <c r="J443" s="128">
        <v>0.74533057558063198</v>
      </c>
      <c r="K443" s="128">
        <v>1973886</v>
      </c>
      <c r="L443" s="121">
        <v>40290.533958333333</v>
      </c>
      <c r="M443" s="128" t="s">
        <v>1368</v>
      </c>
    </row>
    <row r="444" spans="1:13">
      <c r="A444" s="54">
        <v>-1</v>
      </c>
      <c r="B444" s="121" t="s">
        <v>557</v>
      </c>
      <c r="C444" s="121">
        <v>41459</v>
      </c>
      <c r="D444" s="54">
        <v>93753855900</v>
      </c>
      <c r="E444" s="54">
        <v>1.7041996165981E-2</v>
      </c>
      <c r="F444" s="54">
        <v>1.56001220533929E-3</v>
      </c>
      <c r="G444" s="54">
        <v>193.96555054969201</v>
      </c>
      <c r="H444" s="54">
        <v>26.293328818167801</v>
      </c>
      <c r="I444" s="128">
        <v>0.45666492196622799</v>
      </c>
      <c r="J444" s="128">
        <v>0.64789168000768604</v>
      </c>
      <c r="K444" s="128">
        <v>13364322</v>
      </c>
      <c r="L444" s="121">
        <v>39464</v>
      </c>
      <c r="M444" s="128" t="s">
        <v>1369</v>
      </c>
    </row>
    <row r="445" spans="1:13">
      <c r="A445" s="54">
        <v>-1</v>
      </c>
      <c r="B445" s="121" t="s">
        <v>558</v>
      </c>
      <c r="C445" s="121">
        <v>41459</v>
      </c>
      <c r="D445" s="54">
        <v>14580000000</v>
      </c>
      <c r="E445" s="54">
        <v>0.15974677025511</v>
      </c>
      <c r="F445" s="54">
        <v>7.5012118472710096E-2</v>
      </c>
      <c r="G445" s="54">
        <v>1804.7762981481501</v>
      </c>
      <c r="H445" s="54">
        <v>4.98676761725803</v>
      </c>
      <c r="I445" s="128">
        <v>0.66010690853852205</v>
      </c>
      <c r="J445" s="128">
        <v>-0.55927435826207395</v>
      </c>
      <c r="K445" s="128">
        <v>1189000</v>
      </c>
      <c r="L445" s="121">
        <v>39860.362210648149</v>
      </c>
      <c r="M445" s="128" t="s">
        <v>1370</v>
      </c>
    </row>
    <row r="446" spans="1:13">
      <c r="A446" s="54">
        <v>-1</v>
      </c>
      <c r="B446" s="121" t="s">
        <v>559</v>
      </c>
      <c r="C446" s="121">
        <v>41459</v>
      </c>
      <c r="D446" s="54">
        <v>44400000000</v>
      </c>
      <c r="E446" s="54">
        <v>0.39415315449070298</v>
      </c>
      <c r="F446" s="54">
        <v>0.17303279663809401</v>
      </c>
      <c r="G446" s="54">
        <v>12572.5448975</v>
      </c>
      <c r="H446" s="54">
        <v>2.9429204907717099</v>
      </c>
      <c r="I446" s="128">
        <v>0.99867606076941395</v>
      </c>
      <c r="J446" s="128">
        <v>-0.49495757698478499</v>
      </c>
      <c r="K446" s="128">
        <v>487570</v>
      </c>
      <c r="L446" s="121">
        <v>39829.723032407404</v>
      </c>
      <c r="M446" s="128" t="s">
        <v>1371</v>
      </c>
    </row>
    <row r="447" spans="1:13">
      <c r="A447" s="54">
        <v>-1</v>
      </c>
      <c r="B447" s="121" t="s">
        <v>560</v>
      </c>
      <c r="C447" s="121">
        <v>41459</v>
      </c>
      <c r="D447" s="54">
        <v>437000000000</v>
      </c>
      <c r="E447" s="54">
        <v>0.141661533751306</v>
      </c>
      <c r="F447" s="54">
        <v>4.6843984536430502E-2</v>
      </c>
      <c r="G447" s="54">
        <v>5890.9429499130401</v>
      </c>
      <c r="H447" s="54">
        <v>6.45058020814154</v>
      </c>
      <c r="I447" s="128">
        <v>0.84899799326200198</v>
      </c>
      <c r="J447" s="128">
        <v>0.55792963200432599</v>
      </c>
      <c r="K447" s="128">
        <v>5832073</v>
      </c>
      <c r="L447" s="121">
        <v>39013</v>
      </c>
      <c r="M447" s="128" t="s">
        <v>1372</v>
      </c>
    </row>
    <row r="448" spans="1:13">
      <c r="A448" s="54">
        <v>-1</v>
      </c>
      <c r="B448" s="121" t="s">
        <v>561</v>
      </c>
      <c r="C448" s="121">
        <v>41459</v>
      </c>
      <c r="D448" s="54">
        <v>88695182400</v>
      </c>
      <c r="E448" s="54">
        <v>0.136506296922589</v>
      </c>
      <c r="F448" s="54">
        <v>8.1943792032314305E-2</v>
      </c>
      <c r="G448" s="54">
        <v>4329.6759271219798</v>
      </c>
      <c r="H448" s="54">
        <v>4.06496936404639</v>
      </c>
      <c r="I448" s="128">
        <v>0.475669388617944</v>
      </c>
      <c r="J448" s="128">
        <v>0.23713647732236801</v>
      </c>
      <c r="K448" s="128">
        <v>1772851</v>
      </c>
      <c r="L448" s="121">
        <v>39247</v>
      </c>
      <c r="M448" s="128" t="s">
        <v>1373</v>
      </c>
    </row>
    <row r="449" spans="1:13">
      <c r="A449" s="54">
        <v>-1</v>
      </c>
      <c r="B449" s="121" t="s">
        <v>562</v>
      </c>
      <c r="C449" s="121">
        <v>41459</v>
      </c>
      <c r="D449" s="54">
        <v>171350000000</v>
      </c>
      <c r="E449" s="54">
        <v>0.16289984834660001</v>
      </c>
      <c r="F449" s="54">
        <v>5.7703713994065903E-2</v>
      </c>
      <c r="G449" s="54">
        <v>2756.97195417391</v>
      </c>
      <c r="H449" s="54">
        <v>5.4044800772971797</v>
      </c>
      <c r="I449" s="128">
        <v>0.83793571604930805</v>
      </c>
      <c r="J449" s="128">
        <v>2.1891703780043799E-2</v>
      </c>
      <c r="K449" s="128">
        <v>4452456</v>
      </c>
      <c r="L449" s="121">
        <v>40078.36278935185</v>
      </c>
      <c r="M449" s="128" t="s">
        <v>1374</v>
      </c>
    </row>
    <row r="450" spans="1:13">
      <c r="A450" s="54">
        <v>-1</v>
      </c>
      <c r="B450" s="121" t="s">
        <v>59</v>
      </c>
      <c r="C450" s="121">
        <v>41459</v>
      </c>
      <c r="D450" s="54">
        <v>6458512843200</v>
      </c>
      <c r="E450" s="54">
        <v>0.128732961308438</v>
      </c>
      <c r="F450" s="54">
        <v>8.7025446560192302E-2</v>
      </c>
      <c r="G450" s="54">
        <v>2126.9494312071702</v>
      </c>
      <c r="H450" s="54">
        <v>12.4121427677838</v>
      </c>
      <c r="I450" s="128">
        <v>1.6506659301226001</v>
      </c>
      <c r="J450" s="128">
        <v>2.2457776728871801</v>
      </c>
      <c r="K450" s="128">
        <v>171248446</v>
      </c>
      <c r="L450" s="121">
        <v>36734</v>
      </c>
      <c r="M450" s="128" t="s">
        <v>1375</v>
      </c>
    </row>
    <row r="451" spans="1:13">
      <c r="A451" s="54">
        <v>-1</v>
      </c>
      <c r="B451" s="121" t="s">
        <v>563</v>
      </c>
      <c r="C451" s="121">
        <v>41459</v>
      </c>
      <c r="D451" s="54">
        <v>85504000000</v>
      </c>
      <c r="E451" s="54">
        <v>0.139096391520903</v>
      </c>
      <c r="F451" s="54">
        <v>7.4819744891069406E-2</v>
      </c>
      <c r="G451" s="54">
        <v>2064.9042023437501</v>
      </c>
      <c r="H451" s="54">
        <v>8.0875422603357698</v>
      </c>
      <c r="I451" s="128">
        <v>1.07096586652161</v>
      </c>
      <c r="J451" s="128">
        <v>-0.483021000890626</v>
      </c>
      <c r="K451" s="128">
        <v>3280300</v>
      </c>
      <c r="L451" s="121">
        <v>38831</v>
      </c>
      <c r="M451" s="128" t="s">
        <v>1376</v>
      </c>
    </row>
    <row r="452" spans="1:13">
      <c r="A452" s="54">
        <v>-1</v>
      </c>
      <c r="B452" s="121" t="s">
        <v>564</v>
      </c>
      <c r="C452" s="121">
        <v>41459</v>
      </c>
      <c r="D452" s="54">
        <v>429249399400</v>
      </c>
      <c r="E452" s="54">
        <v>1.19474851781674E-2</v>
      </c>
      <c r="F452" s="54">
        <v>9.7720879944098102E-3</v>
      </c>
      <c r="G452" s="54">
        <v>177.65944458814801</v>
      </c>
      <c r="H452" s="54">
        <v>34.335354442546503</v>
      </c>
      <c r="I452" s="128">
        <v>0.40920931178521303</v>
      </c>
      <c r="J452" s="128">
        <v>-0.296599067093261</v>
      </c>
      <c r="K452" s="128">
        <v>13986237</v>
      </c>
      <c r="L452" s="121">
        <v>39286</v>
      </c>
      <c r="M452" s="128" t="s">
        <v>1377</v>
      </c>
    </row>
    <row r="453" spans="1:13">
      <c r="A453" s="54">
        <v>-1</v>
      </c>
      <c r="B453" s="121" t="s">
        <v>565</v>
      </c>
      <c r="C453" s="121">
        <v>41459</v>
      </c>
      <c r="D453" s="54">
        <v>19500000000</v>
      </c>
      <c r="E453" s="54">
        <v>6.2335548911666497E-2</v>
      </c>
      <c r="F453" s="54">
        <v>1.05076037232799E-2</v>
      </c>
      <c r="G453" s="54">
        <v>810.51585399999999</v>
      </c>
      <c r="H453" s="54">
        <v>4.8117504188881703</v>
      </c>
      <c r="I453" s="128">
        <v>0.29625686703152698</v>
      </c>
      <c r="J453" s="128">
        <v>-1.00155698719424</v>
      </c>
      <c r="K453" s="128">
        <v>2543220</v>
      </c>
      <c r="L453" s="121">
        <v>39463</v>
      </c>
      <c r="M453" s="128" t="s">
        <v>1378</v>
      </c>
    </row>
    <row r="454" spans="1:13">
      <c r="A454" s="54">
        <v>-1</v>
      </c>
      <c r="B454" s="121" t="s">
        <v>566</v>
      </c>
      <c r="C454" s="121">
        <v>41459</v>
      </c>
      <c r="D454" s="54">
        <v>66734680000</v>
      </c>
      <c r="E454" s="54">
        <v>0.159911808725821</v>
      </c>
      <c r="F454" s="54">
        <v>6.0287842169305703E-2</v>
      </c>
      <c r="G454" s="54">
        <v>8290.3282644230803</v>
      </c>
      <c r="H454" s="54">
        <v>3.2326826086017499</v>
      </c>
      <c r="I454" s="128">
        <v>0.50300516393725603</v>
      </c>
      <c r="J454" s="128">
        <v>1.3296111536263099E-2</v>
      </c>
      <c r="K454" s="128">
        <v>2329313</v>
      </c>
      <c r="L454" s="121">
        <v>39073</v>
      </c>
      <c r="M454" s="128" t="s">
        <v>1379</v>
      </c>
    </row>
    <row r="455" spans="1:13">
      <c r="A455" s="54">
        <v>-1</v>
      </c>
      <c r="B455" s="121" t="s">
        <v>567</v>
      </c>
      <c r="C455" s="121">
        <v>41459</v>
      </c>
      <c r="D455" s="54">
        <v>66600000000</v>
      </c>
      <c r="E455" s="54">
        <v>0.14143100594067901</v>
      </c>
      <c r="F455" s="54">
        <v>4.50154453329683E-2</v>
      </c>
      <c r="G455" s="54">
        <v>2884.3038093333298</v>
      </c>
      <c r="H455" s="54">
        <v>2.5656104520107399</v>
      </c>
      <c r="I455" s="128">
        <v>0.34407774564597798</v>
      </c>
      <c r="J455" s="128">
        <v>0.79122032615293503</v>
      </c>
      <c r="K455" s="128">
        <v>8962000</v>
      </c>
      <c r="L455" s="121">
        <v>39996.597083333334</v>
      </c>
      <c r="M455" s="128" t="s">
        <v>1380</v>
      </c>
    </row>
    <row r="456" spans="1:13">
      <c r="A456" s="54">
        <v>-1</v>
      </c>
      <c r="B456" s="121" t="s">
        <v>568</v>
      </c>
      <c r="C456" s="121">
        <v>41459</v>
      </c>
      <c r="D456" s="54">
        <v>26166000000</v>
      </c>
      <c r="E456" s="54">
        <v>0.182527410172967</v>
      </c>
      <c r="F456" s="54">
        <v>5.03239451070326E-2</v>
      </c>
      <c r="G456" s="54">
        <v>2781.3695724489799</v>
      </c>
      <c r="H456" s="54">
        <v>3.1998624304225798</v>
      </c>
      <c r="I456" s="128">
        <v>0.54203279321960396</v>
      </c>
      <c r="J456" s="128">
        <v>0.90061753693413604</v>
      </c>
      <c r="K456" s="128">
        <v>2928100</v>
      </c>
      <c r="L456" s="121">
        <v>39071</v>
      </c>
      <c r="M456" s="128" t="s">
        <v>1381</v>
      </c>
    </row>
    <row r="457" spans="1:13">
      <c r="A457" s="54">
        <v>-1</v>
      </c>
      <c r="B457" s="121" t="s">
        <v>569</v>
      </c>
      <c r="C457" s="121">
        <v>41459</v>
      </c>
      <c r="D457" s="54">
        <v>33466596000</v>
      </c>
      <c r="E457" s="54">
        <v>-5.9775159335464401E-2</v>
      </c>
      <c r="F457" s="54">
        <v>-1.17876480684028E-2</v>
      </c>
      <c r="G457" s="54">
        <v>-461.861837696311</v>
      </c>
      <c r="H457" s="54">
        <v>-6.4954489744454698</v>
      </c>
      <c r="I457" s="128">
        <v>0.40403451922106098</v>
      </c>
      <c r="J457" s="128">
        <v>1.7062297800769399</v>
      </c>
      <c r="K457" s="128">
        <v>10472463</v>
      </c>
      <c r="L457" s="121">
        <v>39456</v>
      </c>
      <c r="M457" s="128" t="s">
        <v>1382</v>
      </c>
    </row>
    <row r="458" spans="1:13">
      <c r="A458" s="54">
        <v>-1</v>
      </c>
      <c r="B458" s="121" t="s">
        <v>570</v>
      </c>
      <c r="C458" s="121">
        <v>41459</v>
      </c>
      <c r="D458" s="54">
        <v>52487101800</v>
      </c>
      <c r="E458" s="54">
        <v>1.38076190648782E-2</v>
      </c>
      <c r="F458" s="54">
        <v>8.8861226002213307E-3</v>
      </c>
      <c r="G458" s="54">
        <v>152.653282484725</v>
      </c>
      <c r="H458" s="54">
        <v>27.513329105257</v>
      </c>
      <c r="I458" s="128">
        <v>0.38229396742208999</v>
      </c>
      <c r="J458" s="128">
        <v>0.93288682686899604</v>
      </c>
      <c r="K458" s="128">
        <v>7555066</v>
      </c>
      <c r="L458" s="121">
        <v>39073</v>
      </c>
      <c r="M458" s="128" t="s">
        <v>1383</v>
      </c>
    </row>
    <row r="459" spans="1:13">
      <c r="A459" s="54">
        <v>-1</v>
      </c>
      <c r="B459" s="121" t="s">
        <v>571</v>
      </c>
      <c r="C459" s="121">
        <v>41459</v>
      </c>
      <c r="D459" s="54">
        <v>131827533000</v>
      </c>
      <c r="E459" s="54">
        <v>0.25158391070978298</v>
      </c>
      <c r="F459" s="54">
        <v>0.15871868767604699</v>
      </c>
      <c r="G459" s="54">
        <v>4488.9263094076096</v>
      </c>
      <c r="H459" s="54">
        <v>6.4603421845494804</v>
      </c>
      <c r="I459" s="128">
        <v>1.4970696671608501</v>
      </c>
      <c r="J459" s="128">
        <v>-1.24505290515075</v>
      </c>
      <c r="K459" s="128">
        <v>976750</v>
      </c>
      <c r="L459" s="121">
        <v>39056</v>
      </c>
      <c r="M459" s="128" t="s">
        <v>1384</v>
      </c>
    </row>
    <row r="460" spans="1:13">
      <c r="A460" s="54">
        <v>-1</v>
      </c>
      <c r="B460" s="121" t="s">
        <v>82</v>
      </c>
      <c r="C460" s="121">
        <v>41459</v>
      </c>
      <c r="D460" s="54">
        <v>967908396800</v>
      </c>
      <c r="E460" s="54">
        <v>4.4611946828894002E-2</v>
      </c>
      <c r="F460" s="54">
        <v>3.80422604468105E-2</v>
      </c>
      <c r="G460" s="54">
        <v>803.51610572823995</v>
      </c>
      <c r="H460" s="54">
        <v>9.2095229295911292</v>
      </c>
      <c r="I460" s="128">
        <v>0.40867205091259901</v>
      </c>
      <c r="J460" s="128">
        <v>1.1297783567099799</v>
      </c>
      <c r="K460" s="128">
        <v>44149540</v>
      </c>
      <c r="L460" s="121">
        <v>36725</v>
      </c>
      <c r="M460" s="128" t="s">
        <v>1385</v>
      </c>
    </row>
    <row r="461" spans="1:13">
      <c r="A461" s="54">
        <v>-1</v>
      </c>
      <c r="B461" s="121" t="s">
        <v>572</v>
      </c>
      <c r="C461" s="121">
        <v>41459</v>
      </c>
      <c r="D461" s="54">
        <v>23809204000</v>
      </c>
      <c r="E461" s="54">
        <v>7.2352249891989601E-2</v>
      </c>
      <c r="F461" s="54">
        <v>5.7437130514262802E-2</v>
      </c>
      <c r="G461" s="54">
        <v>861.21540904937399</v>
      </c>
      <c r="H461" s="54">
        <v>21.481269152418701</v>
      </c>
      <c r="I461" s="128">
        <v>1.58792750835389</v>
      </c>
      <c r="J461" s="128">
        <v>-0.92185774463895298</v>
      </c>
      <c r="K461" s="128">
        <v>648720</v>
      </c>
      <c r="L461" s="121">
        <v>39065</v>
      </c>
      <c r="M461" s="128" t="s">
        <v>1386</v>
      </c>
    </row>
    <row r="462" spans="1:13">
      <c r="A462" s="54">
        <v>-1</v>
      </c>
      <c r="B462" s="121" t="s">
        <v>573</v>
      </c>
      <c r="C462" s="121">
        <v>41459</v>
      </c>
      <c r="D462" s="54">
        <v>78454976000</v>
      </c>
      <c r="E462" s="54">
        <v>2.4104213265702799E-2</v>
      </c>
      <c r="F462" s="54">
        <v>9.8938909819116898E-3</v>
      </c>
      <c r="G462" s="54">
        <v>706.18512983132405</v>
      </c>
      <c r="H462" s="54">
        <v>11.611686020574499</v>
      </c>
      <c r="I462" s="128">
        <v>0.29177468445509402</v>
      </c>
      <c r="J462" s="128">
        <v>0.34667936379623399</v>
      </c>
      <c r="K462" s="128">
        <v>4488935</v>
      </c>
      <c r="L462" s="121">
        <v>37372</v>
      </c>
      <c r="M462" s="128" t="s">
        <v>1387</v>
      </c>
    </row>
    <row r="463" spans="1:13">
      <c r="A463" s="54">
        <v>-1</v>
      </c>
      <c r="B463" s="121" t="s">
        <v>574</v>
      </c>
      <c r="C463" s="121">
        <v>41459</v>
      </c>
      <c r="D463" s="54">
        <v>363540511000</v>
      </c>
      <c r="E463" s="54">
        <v>3.0930750046004599E-2</v>
      </c>
      <c r="F463" s="54">
        <v>1.1082789543118501E-2</v>
      </c>
      <c r="G463" s="54">
        <v>331.02306705593003</v>
      </c>
      <c r="H463" s="54">
        <v>22.0528438242238</v>
      </c>
      <c r="I463" s="128">
        <v>0.67714742759103397</v>
      </c>
      <c r="J463" s="128">
        <v>0.211075126857213</v>
      </c>
      <c r="K463" s="128">
        <v>39556230</v>
      </c>
      <c r="L463" s="121">
        <v>40330.619675925926</v>
      </c>
      <c r="M463" s="128" t="s">
        <v>1388</v>
      </c>
    </row>
    <row r="464" spans="1:13">
      <c r="A464" s="54">
        <v>-1</v>
      </c>
      <c r="B464" s="121" t="s">
        <v>575</v>
      </c>
      <c r="C464" s="121">
        <v>41459</v>
      </c>
      <c r="D464" s="54">
        <v>92000000000</v>
      </c>
      <c r="E464" s="54">
        <v>0.115983893349969</v>
      </c>
      <c r="F464" s="54">
        <v>4.6561283304068599E-2</v>
      </c>
      <c r="G464" s="54">
        <v>2124.345536625</v>
      </c>
      <c r="H464" s="54">
        <v>5.4134319496207404</v>
      </c>
      <c r="I464" s="128">
        <v>0.64593575458197605</v>
      </c>
      <c r="J464" s="128">
        <v>0.13519660886760901</v>
      </c>
      <c r="K464" s="128">
        <v>5248416</v>
      </c>
      <c r="L464" s="121">
        <v>40331.729085648149</v>
      </c>
      <c r="M464" s="128" t="s">
        <v>1389</v>
      </c>
    </row>
    <row r="465" spans="1:13">
      <c r="A465" s="54">
        <v>-1</v>
      </c>
      <c r="B465" s="121" t="s">
        <v>576</v>
      </c>
      <c r="C465" s="121">
        <v>41459</v>
      </c>
      <c r="D465" s="54">
        <v>1854682699000</v>
      </c>
      <c r="E465" s="54">
        <v>0.22872115372771101</v>
      </c>
      <c r="F465" s="54">
        <v>0.14725779740964201</v>
      </c>
      <c r="G465" s="54">
        <v>3072.1346682060198</v>
      </c>
      <c r="H465" s="54">
        <v>4.5245412396315698</v>
      </c>
      <c r="I465" s="128">
        <v>1.1097027583194199</v>
      </c>
      <c r="J465" s="128">
        <v>0.374571188994751</v>
      </c>
      <c r="K465" s="128">
        <v>44774030</v>
      </c>
      <c r="L465" s="121">
        <v>39503</v>
      </c>
      <c r="M465" s="128" t="s">
        <v>1390</v>
      </c>
    </row>
    <row r="466" spans="1:13">
      <c r="A466" s="54">
        <v>-1</v>
      </c>
      <c r="B466" s="121" t="s">
        <v>577</v>
      </c>
      <c r="C466" s="121">
        <v>41459</v>
      </c>
      <c r="D466" s="54">
        <v>239744848000</v>
      </c>
      <c r="E466" s="54">
        <v>3.1946510537037301E-2</v>
      </c>
      <c r="F466" s="54">
        <v>4.8429379639463501E-3</v>
      </c>
      <c r="G466" s="54">
        <v>679.80027976814301</v>
      </c>
      <c r="H466" s="54">
        <v>23.536324529694301</v>
      </c>
      <c r="I466" s="128">
        <v>0.74401833626983704</v>
      </c>
      <c r="J466" s="128">
        <v>-8.9801519960047496E-2</v>
      </c>
      <c r="K466" s="128">
        <v>6254150</v>
      </c>
      <c r="L466" s="121">
        <v>39373</v>
      </c>
      <c r="M466" s="128" t="s">
        <v>1391</v>
      </c>
    </row>
    <row r="467" spans="1:13">
      <c r="A467" s="54">
        <v>-1</v>
      </c>
      <c r="B467" s="121" t="s">
        <v>578</v>
      </c>
      <c r="C467" s="121">
        <v>41459</v>
      </c>
      <c r="D467" s="54">
        <v>144119880000</v>
      </c>
      <c r="E467" s="54">
        <v>0.14946591343114801</v>
      </c>
      <c r="F467" s="54">
        <v>0.115477637923838</v>
      </c>
      <c r="G467" s="54">
        <v>2963.9323678574901</v>
      </c>
      <c r="H467" s="54">
        <v>5.73562345226137</v>
      </c>
      <c r="I467" s="128">
        <v>0.85040509677585396</v>
      </c>
      <c r="J467" s="128">
        <v>0.229102852653189</v>
      </c>
      <c r="K467" s="128">
        <v>164614</v>
      </c>
      <c r="L467" s="121">
        <v>39033</v>
      </c>
      <c r="M467" s="128" t="s">
        <v>1392</v>
      </c>
    </row>
    <row r="468" spans="1:13">
      <c r="A468" s="54">
        <v>-1</v>
      </c>
      <c r="B468" s="121" t="s">
        <v>579</v>
      </c>
      <c r="C468" s="121">
        <v>41459</v>
      </c>
      <c r="D468" s="54">
        <v>68306000000</v>
      </c>
      <c r="E468" s="54">
        <v>-3.2100428465454599E-2</v>
      </c>
      <c r="F468" s="54">
        <v>-1.5063919606661501E-2</v>
      </c>
      <c r="G468" s="54">
        <v>-910.91932814101301</v>
      </c>
      <c r="H468" s="54">
        <v>-7.6845443759388301</v>
      </c>
      <c r="I468" s="128">
        <v>0.250169062943219</v>
      </c>
      <c r="J468" s="128">
        <v>0.64734154008836498</v>
      </c>
      <c r="K468" s="128">
        <v>8374790</v>
      </c>
      <c r="L468" s="121">
        <v>39344</v>
      </c>
      <c r="M468" s="128" t="s">
        <v>1393</v>
      </c>
    </row>
    <row r="469" spans="1:13">
      <c r="A469" s="54">
        <v>-1</v>
      </c>
      <c r="B469" s="121" t="s">
        <v>580</v>
      </c>
      <c r="C469" s="121">
        <v>41459</v>
      </c>
      <c r="D469" s="54">
        <v>63000000000</v>
      </c>
      <c r="E469" s="54">
        <v>-3.0796580741963502E-2</v>
      </c>
      <c r="F469" s="54">
        <v>-1.36701538361801E-2</v>
      </c>
      <c r="G469" s="54">
        <v>-388.74398200000002</v>
      </c>
      <c r="H469" s="54">
        <v>-18.00670961898</v>
      </c>
      <c r="I469" s="128">
        <v>0.53533638450883803</v>
      </c>
      <c r="J469" s="128">
        <v>1.1538034668005701</v>
      </c>
      <c r="K469" s="128">
        <v>4690802</v>
      </c>
      <c r="L469" s="121">
        <v>40436.736215277779</v>
      </c>
      <c r="M469" s="128" t="s">
        <v>1394</v>
      </c>
    </row>
    <row r="470" spans="1:13">
      <c r="A470" s="54">
        <v>-1</v>
      </c>
      <c r="B470" s="121" t="s">
        <v>83</v>
      </c>
      <c r="C470" s="121">
        <v>41459</v>
      </c>
      <c r="D470" s="54">
        <v>1005997569700</v>
      </c>
      <c r="E470" s="54">
        <v>-2.6929080525686299E-3</v>
      </c>
      <c r="F470" s="54">
        <v>-9.2767886439006596E-4</v>
      </c>
      <c r="G470" s="54">
        <v>-40.509783638694998</v>
      </c>
      <c r="H470" s="54">
        <v>-165.39214476574401</v>
      </c>
      <c r="I470" s="128">
        <v>0.42441727082029501</v>
      </c>
      <c r="J470" s="128">
        <v>2.6286448989198901</v>
      </c>
      <c r="K470" s="128">
        <v>128699874</v>
      </c>
      <c r="L470" s="121">
        <v>40491.496759259258</v>
      </c>
      <c r="M470" s="128" t="s">
        <v>1395</v>
      </c>
    </row>
    <row r="471" spans="1:13">
      <c r="A471" s="54">
        <v>-1</v>
      </c>
      <c r="B471" s="121" t="s">
        <v>581</v>
      </c>
      <c r="C471" s="121">
        <v>41459</v>
      </c>
      <c r="D471" s="54">
        <v>12000000000</v>
      </c>
      <c r="E471" s="54">
        <v>-0.25502915750799099</v>
      </c>
      <c r="F471" s="54">
        <v>-4.5980288005627597E-2</v>
      </c>
      <c r="G471" s="54">
        <v>-3196.1974092</v>
      </c>
      <c r="H471" s="54">
        <v>-0.75089229253856205</v>
      </c>
      <c r="I471" s="128">
        <v>0.277195276787019</v>
      </c>
      <c r="J471" s="128">
        <v>0.142237915422116</v>
      </c>
      <c r="K471" s="128">
        <v>2065263</v>
      </c>
      <c r="L471" s="121">
        <v>40382.747986111113</v>
      </c>
      <c r="M471" s="128" t="s">
        <v>1396</v>
      </c>
    </row>
    <row r="472" spans="1:13">
      <c r="A472" s="54">
        <v>-1</v>
      </c>
      <c r="B472" s="121" t="s">
        <v>582</v>
      </c>
      <c r="C472" s="121">
        <v>41459</v>
      </c>
      <c r="D472" s="54">
        <v>78000000000</v>
      </c>
      <c r="E472" s="54">
        <v>6.8443042725701994E-2</v>
      </c>
      <c r="F472" s="54">
        <v>1.6404541718116599E-2</v>
      </c>
      <c r="G472" s="54">
        <v>1070.29200191667</v>
      </c>
      <c r="H472" s="54">
        <v>6.0731090098401896</v>
      </c>
      <c r="I472" s="128">
        <v>0.403476645425004</v>
      </c>
      <c r="J472" s="128">
        <v>0.45368284469486397</v>
      </c>
      <c r="K472" s="128">
        <v>4131820</v>
      </c>
      <c r="L472" s="121">
        <v>39415</v>
      </c>
      <c r="M472" s="128" t="s">
        <v>1397</v>
      </c>
    </row>
    <row r="473" spans="1:13">
      <c r="A473" s="54">
        <v>-1</v>
      </c>
      <c r="B473" s="121" t="s">
        <v>583</v>
      </c>
      <c r="C473" s="121">
        <v>41459</v>
      </c>
      <c r="D473" s="54">
        <v>41200000000</v>
      </c>
      <c r="E473" s="54">
        <v>4.0143435061914701E-2</v>
      </c>
      <c r="F473" s="54">
        <v>7.5472820498251403E-3</v>
      </c>
      <c r="G473" s="54">
        <v>468.72705252427198</v>
      </c>
      <c r="H473" s="54">
        <v>8.5337510998319601</v>
      </c>
      <c r="I473" s="128">
        <v>0.33947784057658997</v>
      </c>
      <c r="J473" s="128">
        <v>0.220420913868101</v>
      </c>
      <c r="K473" s="128">
        <v>10257424</v>
      </c>
      <c r="L473" s="121">
        <v>39624</v>
      </c>
      <c r="M473" s="128" t="s">
        <v>1398</v>
      </c>
    </row>
    <row r="474" spans="1:13">
      <c r="A474" s="54">
        <v>-1</v>
      </c>
      <c r="B474" s="121" t="s">
        <v>584</v>
      </c>
      <c r="C474" s="121">
        <v>41459</v>
      </c>
      <c r="D474" s="54">
        <v>230400000000</v>
      </c>
      <c r="E474" s="54">
        <v>8.1596987338699994E-2</v>
      </c>
      <c r="F474" s="54">
        <v>1.8696311234460201E-2</v>
      </c>
      <c r="G474" s="54">
        <v>3441.9803723333298</v>
      </c>
      <c r="H474" s="54">
        <v>7.4375787281569101</v>
      </c>
      <c r="I474" s="128">
        <v>0.59137203436619701</v>
      </c>
      <c r="J474" s="128">
        <v>0.27097860527904899</v>
      </c>
      <c r="K474" s="128">
        <v>2212780</v>
      </c>
      <c r="L474" s="121">
        <v>39078</v>
      </c>
      <c r="M474" s="128" t="s">
        <v>1399</v>
      </c>
    </row>
    <row r="475" spans="1:13">
      <c r="A475" s="54">
        <v>-1</v>
      </c>
      <c r="B475" s="121" t="s">
        <v>585</v>
      </c>
      <c r="C475" s="121">
        <v>41459</v>
      </c>
      <c r="D475" s="54">
        <v>203771336600</v>
      </c>
      <c r="E475" s="54">
        <v>0.15341823686866701</v>
      </c>
      <c r="F475" s="54">
        <v>3.7154837986466502E-2</v>
      </c>
      <c r="G475" s="54">
        <v>2322.8140870051202</v>
      </c>
      <c r="H475" s="54">
        <v>4.5634302199651797</v>
      </c>
      <c r="I475" s="128">
        <v>0.70623306988818202</v>
      </c>
      <c r="J475" s="128">
        <v>0.737983569323163</v>
      </c>
      <c r="K475" s="128">
        <v>9410553</v>
      </c>
      <c r="L475" s="121">
        <v>39076</v>
      </c>
      <c r="M475" s="128" t="s">
        <v>1400</v>
      </c>
    </row>
    <row r="476" spans="1:13">
      <c r="A476" s="54">
        <v>-1</v>
      </c>
      <c r="B476" s="121" t="s">
        <v>586</v>
      </c>
      <c r="C476" s="121">
        <v>41459</v>
      </c>
      <c r="D476" s="54">
        <v>59400000000</v>
      </c>
      <c r="E476" s="54">
        <v>-5.8373386331409198E-2</v>
      </c>
      <c r="F476" s="54">
        <v>-8.4987139786909006E-3</v>
      </c>
      <c r="G476" s="54">
        <v>-2209.2295399099798</v>
      </c>
      <c r="H476" s="54">
        <v>-2.9874668434267502</v>
      </c>
      <c r="I476" s="128">
        <v>0.17532471461645499</v>
      </c>
      <c r="J476" s="128">
        <v>1.35997336319127</v>
      </c>
      <c r="K476" s="128">
        <v>8836625</v>
      </c>
      <c r="L476" s="121">
        <v>39078</v>
      </c>
      <c r="M476" s="128" t="s">
        <v>1401</v>
      </c>
    </row>
    <row r="477" spans="1:13">
      <c r="A477" s="54">
        <v>-1</v>
      </c>
      <c r="B477" s="121" t="s">
        <v>587</v>
      </c>
      <c r="C477" s="121">
        <v>41459</v>
      </c>
      <c r="D477" s="54">
        <v>260325000000</v>
      </c>
      <c r="E477" s="54">
        <v>0.124489682997332</v>
      </c>
      <c r="F477" s="54">
        <v>2.96170587323028E-2</v>
      </c>
      <c r="G477" s="54">
        <v>2269.61727982906</v>
      </c>
      <c r="H477" s="54">
        <v>3.9213659849603899</v>
      </c>
      <c r="I477" s="128">
        <v>0.48459736890257399</v>
      </c>
      <c r="J477" s="128">
        <v>1.0515299537688101</v>
      </c>
      <c r="K477" s="128">
        <v>20200342</v>
      </c>
      <c r="L477" s="121">
        <v>39071</v>
      </c>
      <c r="M477" s="128" t="s">
        <v>1402</v>
      </c>
    </row>
    <row r="478" spans="1:13">
      <c r="A478" s="54">
        <v>-1</v>
      </c>
      <c r="B478" s="121" t="s">
        <v>588</v>
      </c>
      <c r="C478" s="121">
        <v>41459</v>
      </c>
      <c r="D478" s="54">
        <v>53724046600</v>
      </c>
      <c r="E478" s="54">
        <v>1.3605693515946701E-2</v>
      </c>
      <c r="F478" s="54">
        <v>7.0017609540024102E-3</v>
      </c>
      <c r="G478" s="54">
        <v>197.50115923881299</v>
      </c>
      <c r="H478" s="54">
        <v>20.759371822432701</v>
      </c>
      <c r="I478" s="128">
        <v>0.28020174273944698</v>
      </c>
      <c r="J478" s="128">
        <v>1.0145689760624901</v>
      </c>
      <c r="K478" s="128">
        <v>7524687</v>
      </c>
      <c r="L478" s="121">
        <v>39072</v>
      </c>
      <c r="M478" s="128" t="s">
        <v>1403</v>
      </c>
    </row>
    <row r="479" spans="1:13">
      <c r="A479" s="54">
        <v>-1</v>
      </c>
      <c r="B479" s="121" t="s">
        <v>589</v>
      </c>
      <c r="C479" s="121">
        <v>41459</v>
      </c>
      <c r="D479" s="54">
        <v>19800000000</v>
      </c>
      <c r="E479" s="54">
        <v>-0.53249719005498297</v>
      </c>
      <c r="F479" s="54">
        <v>-8.3624575045211799E-2</v>
      </c>
      <c r="G479" s="54">
        <v>-3492.18858572727</v>
      </c>
      <c r="H479" s="54">
        <v>-0.51543608136074903</v>
      </c>
      <c r="I479" s="128">
        <v>0.33834563986300698</v>
      </c>
      <c r="J479" s="128">
        <v>0.19833936459392301</v>
      </c>
      <c r="K479" s="128">
        <v>7576000</v>
      </c>
      <c r="L479" s="121">
        <v>40247.737071759257</v>
      </c>
      <c r="M479" s="128" t="s">
        <v>1404</v>
      </c>
    </row>
    <row r="480" spans="1:13">
      <c r="A480" s="54">
        <v>-1</v>
      </c>
      <c r="B480" s="121" t="s">
        <v>590</v>
      </c>
      <c r="C480" s="121">
        <v>41459</v>
      </c>
      <c r="D480" s="54">
        <v>21399622000</v>
      </c>
      <c r="E480" s="54">
        <v>9.4491420760773104E-2</v>
      </c>
      <c r="F480" s="54">
        <v>2.32924015908542E-2</v>
      </c>
      <c r="G480" s="54">
        <v>1828.93021676738</v>
      </c>
      <c r="H480" s="54">
        <v>4.4834952831023998</v>
      </c>
      <c r="I480" s="128">
        <v>0.418613931256962</v>
      </c>
      <c r="J480" s="128">
        <v>-0.76969410915236702</v>
      </c>
      <c r="K480" s="128">
        <v>1465870</v>
      </c>
      <c r="L480" s="121">
        <v>39076</v>
      </c>
      <c r="M480" s="128" t="s">
        <v>1405</v>
      </c>
    </row>
    <row r="481" spans="1:13">
      <c r="A481" s="54">
        <v>-1</v>
      </c>
      <c r="B481" s="121" t="s">
        <v>591</v>
      </c>
      <c r="C481" s="121">
        <v>41459</v>
      </c>
      <c r="D481" s="54">
        <v>49623823500</v>
      </c>
      <c r="E481" s="54">
        <v>4.1423498383127101E-3</v>
      </c>
      <c r="F481" s="54">
        <v>2.6650651692590602E-3</v>
      </c>
      <c r="G481" s="54">
        <v>42.663406890170002</v>
      </c>
      <c r="H481" s="54">
        <v>72.661801435137306</v>
      </c>
      <c r="I481" s="128">
        <v>0.301486341808133</v>
      </c>
      <c r="J481" s="128">
        <v>1.4679487350757501</v>
      </c>
      <c r="K481" s="128">
        <v>15513553</v>
      </c>
      <c r="L481" s="121">
        <v>39470</v>
      </c>
      <c r="M481" s="128" t="s">
        <v>1406</v>
      </c>
    </row>
    <row r="482" spans="1:13">
      <c r="A482" s="54">
        <v>-1</v>
      </c>
      <c r="B482" s="121" t="s">
        <v>97</v>
      </c>
      <c r="C482" s="121">
        <v>41459</v>
      </c>
      <c r="D482" s="54">
        <v>12257644000</v>
      </c>
      <c r="E482" s="54">
        <v>0.1306048982569</v>
      </c>
      <c r="F482" s="54">
        <v>4.1935524747433402E-2</v>
      </c>
      <c r="G482" s="54">
        <v>1822.3022633876501</v>
      </c>
      <c r="H482" s="54">
        <v>3.8412946856505901</v>
      </c>
      <c r="I482" s="128">
        <v>0.47688921959253799</v>
      </c>
      <c r="J482" s="128">
        <v>2.5086038501344201</v>
      </c>
      <c r="K482" s="128">
        <v>875867</v>
      </c>
      <c r="L482" s="121">
        <v>40260.563125000001</v>
      </c>
      <c r="M482" s="128" t="s">
        <v>1407</v>
      </c>
    </row>
    <row r="483" spans="1:13">
      <c r="A483" s="54">
        <v>-1</v>
      </c>
      <c r="B483" s="121" t="s">
        <v>592</v>
      </c>
      <c r="C483" s="121">
        <v>41459</v>
      </c>
      <c r="D483" s="54">
        <v>136499937000</v>
      </c>
      <c r="E483" s="54">
        <v>0.21677345920320201</v>
      </c>
      <c r="F483" s="54">
        <v>0.11512243232405001</v>
      </c>
      <c r="G483" s="54">
        <v>3396.7500331154001</v>
      </c>
      <c r="H483" s="54">
        <v>6.1823801561104004</v>
      </c>
      <c r="I483" s="128">
        <v>1.40361329606646</v>
      </c>
      <c r="J483" s="128">
        <v>0.47670961644681897</v>
      </c>
      <c r="K483" s="128">
        <v>1758575</v>
      </c>
      <c r="L483" s="121">
        <v>40169.424942129626</v>
      </c>
      <c r="M483" s="128" t="s">
        <v>1408</v>
      </c>
    </row>
    <row r="484" spans="1:13">
      <c r="A484" s="54">
        <v>-1</v>
      </c>
      <c r="B484" s="121" t="s">
        <v>593</v>
      </c>
      <c r="C484" s="121">
        <v>41459</v>
      </c>
      <c r="D484" s="54">
        <v>63672450000</v>
      </c>
      <c r="E484" s="54">
        <v>-0.287356998697892</v>
      </c>
      <c r="F484" s="54">
        <v>-8.2252133778345601E-2</v>
      </c>
      <c r="G484" s="54">
        <v>-2435.2993854260299</v>
      </c>
      <c r="H484" s="54">
        <v>-1.2729441064009801</v>
      </c>
      <c r="I484" s="128">
        <v>0.53555366565819695</v>
      </c>
      <c r="J484" s="128">
        <v>2.73702837502</v>
      </c>
      <c r="K484" s="128">
        <v>17353240</v>
      </c>
      <c r="L484" s="121">
        <v>40105.450833333336</v>
      </c>
      <c r="M484" s="128" t="s">
        <v>1409</v>
      </c>
    </row>
    <row r="485" spans="1:13">
      <c r="A485" s="54">
        <v>-1</v>
      </c>
      <c r="B485" s="121" t="s">
        <v>594</v>
      </c>
      <c r="C485" s="121">
        <v>41459</v>
      </c>
      <c r="D485" s="54">
        <v>37651806400</v>
      </c>
      <c r="E485" s="54">
        <v>0.32294402562503199</v>
      </c>
      <c r="F485" s="54">
        <v>0.182878646115994</v>
      </c>
      <c r="G485" s="54">
        <v>5392.95837620157</v>
      </c>
      <c r="H485" s="54">
        <v>4.5985891731408897</v>
      </c>
      <c r="I485" s="128">
        <v>1.41351249292305</v>
      </c>
      <c r="J485" s="128">
        <v>0.95391770350958205</v>
      </c>
      <c r="K485" s="128">
        <v>425053</v>
      </c>
      <c r="L485" s="121">
        <v>39076</v>
      </c>
      <c r="M485" s="128" t="s">
        <v>1410</v>
      </c>
    </row>
    <row r="486" spans="1:13">
      <c r="A486" s="54">
        <v>-1</v>
      </c>
      <c r="B486" s="121" t="s">
        <v>595</v>
      </c>
      <c r="C486" s="121">
        <v>41459</v>
      </c>
      <c r="D486" s="54">
        <v>41123546400</v>
      </c>
      <c r="E486" s="54">
        <v>8.4183543124713195E-4</v>
      </c>
      <c r="F486" s="122">
        <v>1.8106814892125699E-4</v>
      </c>
      <c r="G486" s="54">
        <v>11.2237116616966</v>
      </c>
      <c r="H486" s="54">
        <v>329.65921715782099</v>
      </c>
      <c r="I486" s="128">
        <v>0.27165201717146997</v>
      </c>
      <c r="J486" s="128">
        <v>1.90503621841168</v>
      </c>
      <c r="K486" s="128">
        <v>10303331</v>
      </c>
      <c r="L486" s="121">
        <v>39898.725821759261</v>
      </c>
      <c r="M486" s="128" t="s">
        <v>1411</v>
      </c>
    </row>
    <row r="487" spans="1:13">
      <c r="A487" s="54">
        <v>-1</v>
      </c>
      <c r="B487" s="121" t="s">
        <v>596</v>
      </c>
      <c r="C487" s="121">
        <v>41459</v>
      </c>
      <c r="D487" s="54">
        <v>288522000000</v>
      </c>
      <c r="E487" s="54">
        <v>0.17634493778585</v>
      </c>
      <c r="F487" s="122">
        <v>5.38907600473379E-2</v>
      </c>
      <c r="G487" s="54">
        <v>4839.5811713064104</v>
      </c>
      <c r="H487" s="54">
        <v>2.83082347729313</v>
      </c>
      <c r="I487" s="128">
        <v>0.48333892468113998</v>
      </c>
      <c r="J487" s="128">
        <v>0.29120479835047502</v>
      </c>
      <c r="K487" s="128">
        <v>10786900</v>
      </c>
      <c r="L487" s="121">
        <v>39065</v>
      </c>
      <c r="M487" s="128" t="s">
        <v>1412</v>
      </c>
    </row>
    <row r="488" spans="1:13">
      <c r="A488" s="54">
        <v>-1</v>
      </c>
      <c r="B488" s="121" t="s">
        <v>597</v>
      </c>
      <c r="C488" s="121">
        <v>41459</v>
      </c>
      <c r="D488" s="54">
        <v>118000000000</v>
      </c>
      <c r="E488" s="54">
        <v>1.7201843868477101E-2</v>
      </c>
      <c r="F488" s="122">
        <v>6.7385113659469099E-3</v>
      </c>
      <c r="G488" s="54">
        <v>284.21752574999999</v>
      </c>
      <c r="H488" s="54">
        <v>20.758748020309199</v>
      </c>
      <c r="I488" s="128">
        <v>0.35683697603231601</v>
      </c>
      <c r="J488" s="128">
        <v>0.62948541297529004</v>
      </c>
      <c r="K488" s="128">
        <v>14182300</v>
      </c>
      <c r="L488" s="121">
        <v>40084.370196759257</v>
      </c>
      <c r="M488" s="128" t="s">
        <v>1413</v>
      </c>
    </row>
    <row r="489" spans="1:13">
      <c r="A489" s="54">
        <v>-1</v>
      </c>
      <c r="B489" s="121" t="s">
        <v>598</v>
      </c>
      <c r="C489" s="121">
        <v>41459</v>
      </c>
      <c r="D489" s="54">
        <v>13500000000</v>
      </c>
      <c r="E489" s="54">
        <v>-0.18714172400519599</v>
      </c>
      <c r="F489" s="54">
        <v>-5.0670255558119999E-2</v>
      </c>
      <c r="G489" s="54">
        <v>-1535.1955255555599</v>
      </c>
      <c r="H489" s="54">
        <v>-1.9541484781975</v>
      </c>
      <c r="I489" s="128">
        <v>0.41416248762714403</v>
      </c>
      <c r="J489" s="128">
        <v>0.93728420909696297</v>
      </c>
      <c r="K489" s="128">
        <v>4295000</v>
      </c>
      <c r="L489" s="121">
        <v>39076</v>
      </c>
      <c r="M489" s="128" t="s">
        <v>1414</v>
      </c>
    </row>
    <row r="490" spans="1:13">
      <c r="A490" s="54">
        <v>-1</v>
      </c>
      <c r="B490" s="121" t="s">
        <v>599</v>
      </c>
      <c r="C490" s="121">
        <v>41459</v>
      </c>
      <c r="D490" s="54">
        <v>324870000000</v>
      </c>
      <c r="E490" s="54">
        <v>0.330283095346664</v>
      </c>
      <c r="F490" s="54">
        <v>0.17795516598698399</v>
      </c>
      <c r="G490" s="54">
        <v>5023.0986131364998</v>
      </c>
      <c r="H490" s="54">
        <v>5.1760879095633001</v>
      </c>
      <c r="I490" s="128">
        <v>1.6283273251063899</v>
      </c>
      <c r="J490" s="128">
        <v>0.79629750164084101</v>
      </c>
      <c r="K490" s="128">
        <v>4781000</v>
      </c>
      <c r="L490" s="121">
        <v>39821.884826388887</v>
      </c>
      <c r="M490" s="128" t="s">
        <v>1415</v>
      </c>
    </row>
    <row r="491" spans="1:13">
      <c r="A491" s="54">
        <v>-1</v>
      </c>
      <c r="B491" s="121" t="s">
        <v>600</v>
      </c>
      <c r="C491" s="121">
        <v>41459</v>
      </c>
      <c r="D491" s="54">
        <v>327243704000</v>
      </c>
      <c r="E491" s="54">
        <v>0.27827317380554001</v>
      </c>
      <c r="F491" s="54">
        <v>0.109279786016863</v>
      </c>
      <c r="G491" s="54">
        <v>4009.8111001127199</v>
      </c>
      <c r="H491" s="54">
        <v>4.6885001638784303</v>
      </c>
      <c r="I491" s="128">
        <v>1.2967030623559299</v>
      </c>
      <c r="J491" s="128">
        <v>0.19372922295903899</v>
      </c>
      <c r="K491" s="128">
        <v>3690625</v>
      </c>
      <c r="L491" s="121">
        <v>40184.583564814813</v>
      </c>
      <c r="M491" s="128" t="s">
        <v>1416</v>
      </c>
    </row>
    <row r="492" spans="1:13">
      <c r="A492" s="54">
        <v>-1</v>
      </c>
      <c r="B492" s="121" t="s">
        <v>601</v>
      </c>
      <c r="C492" s="121">
        <v>41459</v>
      </c>
      <c r="D492" s="54">
        <v>110400000000</v>
      </c>
      <c r="E492" s="54">
        <v>0.22450160958860799</v>
      </c>
      <c r="F492" s="122">
        <v>0.110436060000488</v>
      </c>
      <c r="G492" s="54">
        <v>3147.6688752499999</v>
      </c>
      <c r="H492" s="54">
        <v>4.3841968602570898</v>
      </c>
      <c r="I492" s="128">
        <v>1.0653553013102099</v>
      </c>
      <c r="J492" s="128">
        <v>0.27884463035664298</v>
      </c>
      <c r="K492" s="128">
        <v>1182100</v>
      </c>
      <c r="L492" s="121">
        <v>40044.35670138889</v>
      </c>
      <c r="M492" s="128" t="s">
        <v>1417</v>
      </c>
    </row>
    <row r="493" spans="1:13">
      <c r="A493" s="54">
        <v>-1</v>
      </c>
      <c r="B493" s="121" t="s">
        <v>602</v>
      </c>
      <c r="C493" s="121">
        <v>41459</v>
      </c>
      <c r="D493" s="54">
        <v>46500000000</v>
      </c>
      <c r="E493" s="54">
        <v>0.13035987056280801</v>
      </c>
      <c r="F493" s="122">
        <v>3.4174826148344301E-2</v>
      </c>
      <c r="G493" s="54">
        <v>1930.7571438</v>
      </c>
      <c r="H493" s="54">
        <v>4.8167632215495999</v>
      </c>
      <c r="I493" s="128">
        <v>0.62039052234238901</v>
      </c>
      <c r="J493" s="128">
        <v>8.4244773865253406E-2</v>
      </c>
      <c r="K493" s="128">
        <v>2499000</v>
      </c>
      <c r="L493" s="121">
        <v>40437.706111111111</v>
      </c>
      <c r="M493" s="128" t="s">
        <v>1418</v>
      </c>
    </row>
    <row r="494" spans="1:13">
      <c r="A494" s="54">
        <v>-1</v>
      </c>
      <c r="B494" s="121" t="s">
        <v>603</v>
      </c>
      <c r="C494" s="121">
        <v>41459</v>
      </c>
      <c r="D494" s="54">
        <v>235931199000</v>
      </c>
      <c r="E494" s="122">
        <v>0.10344554621433499</v>
      </c>
      <c r="F494" s="122">
        <v>6.3381314572978006E-2</v>
      </c>
      <c r="G494" s="54">
        <v>1524.06135541658</v>
      </c>
      <c r="H494" s="54">
        <v>13.7789728250539</v>
      </c>
      <c r="I494" s="128">
        <v>1.2604135473053699</v>
      </c>
      <c r="J494" s="128">
        <v>0.37782027610666702</v>
      </c>
      <c r="K494" s="128">
        <v>3227230</v>
      </c>
      <c r="L494" s="121">
        <v>38154</v>
      </c>
      <c r="M494" s="128" t="s">
        <v>1419</v>
      </c>
    </row>
    <row r="495" spans="1:13">
      <c r="A495" s="54">
        <v>-1</v>
      </c>
      <c r="B495" s="121" t="s">
        <v>604</v>
      </c>
      <c r="C495" s="121">
        <v>41459</v>
      </c>
      <c r="D495" s="54">
        <v>181053184000</v>
      </c>
      <c r="E495" s="54">
        <v>0.15660355364957601</v>
      </c>
      <c r="F495" s="54">
        <v>6.5953081564758903E-2</v>
      </c>
      <c r="G495" s="54">
        <v>4095.9889148684301</v>
      </c>
      <c r="H495" s="54">
        <v>5.0781387431240503</v>
      </c>
      <c r="I495" s="128">
        <v>0.76807450103653896</v>
      </c>
      <c r="J495" s="128">
        <v>0.346394711898522</v>
      </c>
      <c r="K495" s="128">
        <v>5263284</v>
      </c>
      <c r="L495" s="121">
        <v>39080</v>
      </c>
      <c r="M495" s="128" t="s">
        <v>1420</v>
      </c>
    </row>
    <row r="496" spans="1:13">
      <c r="A496" s="54">
        <v>-1</v>
      </c>
      <c r="B496" s="121" t="s">
        <v>605</v>
      </c>
      <c r="C496" s="121">
        <v>41459</v>
      </c>
      <c r="D496" s="54">
        <v>35515460000</v>
      </c>
      <c r="E496" s="54">
        <v>0.14929575466166201</v>
      </c>
      <c r="F496" s="54">
        <v>0.101366406687841</v>
      </c>
      <c r="G496" s="54">
        <v>2334.6944573433698</v>
      </c>
      <c r="H496" s="54">
        <v>5.3111874922210998</v>
      </c>
      <c r="I496" s="128">
        <v>0.83339097098146298</v>
      </c>
      <c r="J496" s="128">
        <v>0.115929337848106</v>
      </c>
      <c r="K496" s="128">
        <v>1344455</v>
      </c>
      <c r="L496" s="121">
        <v>39050</v>
      </c>
      <c r="M496" s="128" t="s">
        <v>1421</v>
      </c>
    </row>
    <row r="497" spans="1:13">
      <c r="A497" s="54">
        <v>-1</v>
      </c>
      <c r="B497" s="121" t="s">
        <v>606</v>
      </c>
      <c r="C497" s="121">
        <v>41459</v>
      </c>
      <c r="D497" s="54">
        <v>162250066000</v>
      </c>
      <c r="E497" s="54">
        <v>0.176197610242669</v>
      </c>
      <c r="F497" s="54">
        <v>0.15145519368045501</v>
      </c>
      <c r="G497" s="54">
        <v>2713.2394425805701</v>
      </c>
      <c r="H497" s="54">
        <v>8.3663828719849391</v>
      </c>
      <c r="I497" s="128">
        <v>1.3984029757343499</v>
      </c>
      <c r="J497" s="128">
        <v>-8.9718302913751394E-2</v>
      </c>
      <c r="K497" s="128">
        <v>2783796</v>
      </c>
      <c r="L497" s="121">
        <v>38926</v>
      </c>
      <c r="M497" s="128" t="s">
        <v>1422</v>
      </c>
    </row>
    <row r="498" spans="1:13">
      <c r="A498" s="54">
        <v>-1</v>
      </c>
      <c r="B498" s="121" t="s">
        <v>607</v>
      </c>
      <c r="C498" s="121">
        <v>41459</v>
      </c>
      <c r="D498" s="54">
        <v>36911600000</v>
      </c>
      <c r="E498" s="54">
        <v>0.186035935265351</v>
      </c>
      <c r="F498" s="54">
        <v>0.11952268045694001</v>
      </c>
      <c r="G498" s="54">
        <v>2630.1648171848901</v>
      </c>
      <c r="H498" s="54">
        <v>4.18224741207416</v>
      </c>
      <c r="I498" s="128">
        <v>0.89121231821156699</v>
      </c>
      <c r="J498" s="128">
        <v>0.57307039430539197</v>
      </c>
      <c r="K498" s="128">
        <v>2762750</v>
      </c>
      <c r="L498" s="121">
        <v>39079</v>
      </c>
      <c r="M498" s="128" t="s">
        <v>1423</v>
      </c>
    </row>
    <row r="499" spans="1:13">
      <c r="A499" s="54">
        <v>-1</v>
      </c>
      <c r="B499" s="121" t="s">
        <v>608</v>
      </c>
      <c r="C499" s="121">
        <v>41459</v>
      </c>
      <c r="D499" s="54">
        <v>127173600000</v>
      </c>
      <c r="E499" s="54">
        <v>0.20011074231134901</v>
      </c>
      <c r="F499" s="54">
        <v>0.18033236861532301</v>
      </c>
      <c r="G499" s="54">
        <v>5010.1676040562197</v>
      </c>
      <c r="H499" s="54">
        <v>14.370776726453</v>
      </c>
      <c r="I499" s="128">
        <v>2.74463236893226</v>
      </c>
      <c r="J499" s="128">
        <v>0.18045057931997599</v>
      </c>
      <c r="K499" s="128">
        <v>1766300</v>
      </c>
      <c r="L499" s="121">
        <v>37085</v>
      </c>
      <c r="M499" s="128" t="s">
        <v>1424</v>
      </c>
    </row>
    <row r="500" spans="1:13">
      <c r="A500" s="54">
        <v>-1</v>
      </c>
      <c r="B500" s="121" t="s">
        <v>609</v>
      </c>
      <c r="C500" s="121">
        <v>41459</v>
      </c>
      <c r="D500" s="54">
        <v>155403368400</v>
      </c>
      <c r="E500" s="54">
        <v>-0.41093003050854898</v>
      </c>
      <c r="F500" s="54">
        <v>-9.7165251810069603E-2</v>
      </c>
      <c r="G500" s="54">
        <v>-3039.0771898953899</v>
      </c>
      <c r="H500" s="54">
        <v>-0.69099923061588597</v>
      </c>
      <c r="I500" s="128">
        <v>0.35738178981412999</v>
      </c>
      <c r="J500" s="128">
        <v>2.8177990855581498</v>
      </c>
      <c r="K500" s="128">
        <v>27092893</v>
      </c>
      <c r="L500" s="121">
        <v>39457</v>
      </c>
      <c r="M500" s="128" t="s">
        <v>1425</v>
      </c>
    </row>
    <row r="501" spans="1:13">
      <c r="A501" s="54">
        <v>-1</v>
      </c>
      <c r="B501" s="121" t="s">
        <v>1673</v>
      </c>
      <c r="C501" s="121">
        <v>41459</v>
      </c>
      <c r="D501" s="54">
        <v>32800000000</v>
      </c>
      <c r="E501" s="54">
        <v>8.4976032492524403E-2</v>
      </c>
      <c r="F501" s="54">
        <v>3.0915835211376801E-2</v>
      </c>
      <c r="G501" s="54">
        <v>937.46448137499999</v>
      </c>
      <c r="H501" s="54">
        <v>4.3734990300501204</v>
      </c>
      <c r="I501" s="128">
        <v>0.35717637976785999</v>
      </c>
      <c r="J501" s="128">
        <v>0</v>
      </c>
      <c r="K501" s="128">
        <v>1570425</v>
      </c>
      <c r="L501" s="121">
        <v>41295.617824074077</v>
      </c>
      <c r="M501" s="128" t="s">
        <v>1674</v>
      </c>
    </row>
    <row r="502" spans="1:13">
      <c r="A502" s="54">
        <v>-1</v>
      </c>
      <c r="B502" s="121" t="s">
        <v>610</v>
      </c>
      <c r="C502" s="121">
        <v>41459</v>
      </c>
      <c r="D502" s="54">
        <v>5936758518700</v>
      </c>
      <c r="E502" s="54">
        <v>-2.28267492107503E-2</v>
      </c>
      <c r="F502" s="54">
        <v>-1.8568313698034101E-3</v>
      </c>
      <c r="G502" s="54">
        <v>-265.50749219971198</v>
      </c>
      <c r="H502" s="54">
        <v>-25.234692793378201</v>
      </c>
      <c r="I502" s="128">
        <v>0.61278755179971101</v>
      </c>
      <c r="J502" s="128">
        <v>1.74841702910785</v>
      </c>
      <c r="K502" s="128">
        <v>664562520</v>
      </c>
      <c r="L502" s="121">
        <v>39917.44908564815</v>
      </c>
      <c r="M502" s="128" t="s">
        <v>1426</v>
      </c>
    </row>
    <row r="503" spans="1:13">
      <c r="A503" s="54">
        <v>-1</v>
      </c>
      <c r="B503" s="121" t="s">
        <v>611</v>
      </c>
      <c r="C503" s="121">
        <v>41459</v>
      </c>
      <c r="D503" s="54">
        <v>140371180200</v>
      </c>
      <c r="E503" s="54">
        <v>-2.1615340041962E-2</v>
      </c>
      <c r="F503" s="54">
        <v>-4.9208540462708202E-3</v>
      </c>
      <c r="G503" s="54">
        <v>-304.91099269107701</v>
      </c>
      <c r="H503" s="54">
        <v>-17.710086318439402</v>
      </c>
      <c r="I503" s="128">
        <v>0.38860723902892302</v>
      </c>
      <c r="J503" s="128">
        <v>1.00814269351051</v>
      </c>
      <c r="K503" s="128">
        <v>4511190</v>
      </c>
      <c r="L503" s="121">
        <v>40177.392974537041</v>
      </c>
      <c r="M503" s="128" t="s">
        <v>1427</v>
      </c>
    </row>
    <row r="504" spans="1:13">
      <c r="A504" s="54">
        <v>-1</v>
      </c>
      <c r="B504" s="121" t="s">
        <v>612</v>
      </c>
      <c r="C504" s="121">
        <v>41459</v>
      </c>
      <c r="D504" s="54">
        <v>38944032000</v>
      </c>
      <c r="E504" s="54">
        <v>-1.0880684162941201</v>
      </c>
      <c r="F504" s="54">
        <v>-0.289067700075471</v>
      </c>
      <c r="G504" s="54">
        <v>-3462.15537460528</v>
      </c>
      <c r="H504" s="54">
        <v>-0.34660489497436597</v>
      </c>
      <c r="I504" s="128">
        <v>0.45013776633020702</v>
      </c>
      <c r="J504" s="128">
        <v>1.6479528277445701</v>
      </c>
      <c r="K504" s="128">
        <v>31014783</v>
      </c>
      <c r="L504" s="121">
        <v>40163.744722222225</v>
      </c>
      <c r="M504" s="128" t="s">
        <v>1428</v>
      </c>
    </row>
    <row r="505" spans="1:13">
      <c r="A505" s="54">
        <v>-1</v>
      </c>
      <c r="B505" s="121" t="s">
        <v>613</v>
      </c>
      <c r="C505" s="121">
        <v>41459</v>
      </c>
      <c r="D505" s="54">
        <v>639008000000</v>
      </c>
      <c r="E505" s="54">
        <v>-1.3219098264999299E-3</v>
      </c>
      <c r="F505" s="54">
        <v>-7.0239690752708396E-4</v>
      </c>
      <c r="G505" s="54">
        <v>-10.0835934398317</v>
      </c>
      <c r="H505" s="54">
        <v>-634.69437142507297</v>
      </c>
      <c r="I505" s="128">
        <v>0.81759469152145903</v>
      </c>
      <c r="J505" s="128">
        <v>2.0822769012816198</v>
      </c>
      <c r="K505" s="128">
        <v>48952441</v>
      </c>
      <c r="L505" s="121">
        <v>39989.357627314814</v>
      </c>
      <c r="M505" s="128" t="s">
        <v>1429</v>
      </c>
    </row>
    <row r="506" spans="1:13">
      <c r="A506" s="54">
        <v>-1</v>
      </c>
      <c r="B506" s="121" t="s">
        <v>614</v>
      </c>
      <c r="C506" s="121">
        <v>41459</v>
      </c>
      <c r="D506" s="54">
        <v>46400000000</v>
      </c>
      <c r="E506" s="54">
        <v>7.8433963517204996E-2</v>
      </c>
      <c r="F506" s="54">
        <v>1.7157526302014801E-2</v>
      </c>
      <c r="G506" s="54">
        <v>1488.72959825</v>
      </c>
      <c r="H506" s="54">
        <v>3.89593919998494</v>
      </c>
      <c r="I506" s="128">
        <v>0.29802575636504702</v>
      </c>
      <c r="J506" s="128">
        <v>-8.0648977768063602E-3</v>
      </c>
      <c r="K506" s="128">
        <v>4340731</v>
      </c>
      <c r="L506" s="121">
        <v>39078</v>
      </c>
      <c r="M506" s="128" t="s">
        <v>1430</v>
      </c>
    </row>
    <row r="507" spans="1:13">
      <c r="A507" s="54">
        <v>-1</v>
      </c>
      <c r="B507" s="121" t="s">
        <v>1618</v>
      </c>
      <c r="C507" s="121">
        <v>41459</v>
      </c>
      <c r="D507" s="54">
        <v>608000000000</v>
      </c>
      <c r="E507" s="54">
        <v>0.227706502615517</v>
      </c>
      <c r="F507" s="54">
        <v>0.123940589272674</v>
      </c>
      <c r="G507" s="54">
        <v>2638.507745675</v>
      </c>
      <c r="H507" s="54">
        <v>5.7608320555115302</v>
      </c>
      <c r="I507" s="128">
        <v>1.2554168940071699</v>
      </c>
      <c r="J507" s="128">
        <v>0.49910475637580098</v>
      </c>
      <c r="K507" s="128">
        <v>17962000</v>
      </c>
      <c r="L507" s="121">
        <v>41164.381504629629</v>
      </c>
      <c r="M507" s="128" t="s">
        <v>1619</v>
      </c>
    </row>
    <row r="508" spans="1:13">
      <c r="A508" s="54">
        <v>-1</v>
      </c>
      <c r="B508" s="121" t="s">
        <v>615</v>
      </c>
      <c r="C508" s="121">
        <v>41459</v>
      </c>
      <c r="D508" s="54">
        <v>95095000000</v>
      </c>
      <c r="E508" s="54">
        <v>0.10113804830671901</v>
      </c>
      <c r="F508" s="54">
        <v>4.92188607738804E-2</v>
      </c>
      <c r="G508" s="54">
        <v>2743.56267945539</v>
      </c>
      <c r="H508" s="54">
        <v>9.0028925473293899</v>
      </c>
      <c r="I508" s="128">
        <v>0.97052613495783602</v>
      </c>
      <c r="J508" s="128">
        <v>1.2215476153021201</v>
      </c>
      <c r="K508" s="128">
        <v>270170</v>
      </c>
      <c r="L508" s="121">
        <v>39080</v>
      </c>
      <c r="M508" s="128" t="s">
        <v>1431</v>
      </c>
    </row>
    <row r="509" spans="1:13">
      <c r="A509" s="54">
        <v>-1</v>
      </c>
      <c r="B509" s="121" t="s">
        <v>616</v>
      </c>
      <c r="C509" s="121">
        <v>41459</v>
      </c>
      <c r="D509" s="54">
        <v>27989953500</v>
      </c>
      <c r="E509" s="122">
        <v>5.1768810617097601E-2</v>
      </c>
      <c r="F509" s="122">
        <v>2.0748759207142101E-2</v>
      </c>
      <c r="G509" s="54">
        <v>1232.53716037352</v>
      </c>
      <c r="H509" s="54">
        <v>5.4359415808360598</v>
      </c>
      <c r="I509" s="128">
        <v>0.29516093463811699</v>
      </c>
      <c r="J509" s="128">
        <v>0.298960053781885</v>
      </c>
      <c r="K509" s="128">
        <v>1806432</v>
      </c>
      <c r="L509" s="121">
        <v>39407</v>
      </c>
      <c r="M509" s="128" t="s">
        <v>1432</v>
      </c>
    </row>
    <row r="510" spans="1:13">
      <c r="A510" s="54">
        <v>-1</v>
      </c>
      <c r="B510" s="121" t="s">
        <v>617</v>
      </c>
      <c r="C510" s="121">
        <v>41459</v>
      </c>
      <c r="D510" s="54">
        <v>606357635000</v>
      </c>
      <c r="E510" s="54">
        <v>0.24835498657970001</v>
      </c>
      <c r="F510" s="54">
        <v>0.15123020718323099</v>
      </c>
      <c r="G510" s="54">
        <v>4305.3878613700799</v>
      </c>
      <c r="H510" s="54">
        <v>3.9253141747424301</v>
      </c>
      <c r="I510" s="128">
        <v>0.89825245594553504</v>
      </c>
      <c r="J510" s="128">
        <v>1.26006031734971</v>
      </c>
      <c r="K510" s="128">
        <v>15952621</v>
      </c>
      <c r="L510" s="121">
        <v>39062</v>
      </c>
      <c r="M510" s="128" t="s">
        <v>1433</v>
      </c>
    </row>
    <row r="511" spans="1:13">
      <c r="A511" s="54">
        <v>-1</v>
      </c>
      <c r="B511" s="121" t="s">
        <v>618</v>
      </c>
      <c r="C511" s="121">
        <v>41459</v>
      </c>
      <c r="D511" s="54">
        <v>89508126400</v>
      </c>
      <c r="E511" s="54">
        <v>0.138260985610656</v>
      </c>
      <c r="F511" s="54">
        <v>3.0281715857045099E-2</v>
      </c>
      <c r="G511" s="54">
        <v>3308.6295900659102</v>
      </c>
      <c r="H511" s="54">
        <v>3.3850872982662499</v>
      </c>
      <c r="I511" s="128">
        <v>0.45689881055265202</v>
      </c>
      <c r="J511" s="128">
        <v>0.811575027294831</v>
      </c>
      <c r="K511" s="128">
        <v>4477867</v>
      </c>
      <c r="L511" s="121">
        <v>39065</v>
      </c>
      <c r="M511" s="128" t="s">
        <v>1434</v>
      </c>
    </row>
    <row r="512" spans="1:13">
      <c r="A512" s="54">
        <v>-1</v>
      </c>
      <c r="B512" s="121" t="s">
        <v>619</v>
      </c>
      <c r="C512" s="121">
        <v>41459</v>
      </c>
      <c r="D512" s="54">
        <v>10000000000</v>
      </c>
      <c r="E512" s="54">
        <v>-0.24262142695774699</v>
      </c>
      <c r="F512" s="54">
        <v>-6.9521061149238797E-2</v>
      </c>
      <c r="G512" s="54">
        <v>-2423.2438047999999</v>
      </c>
      <c r="H512" s="54">
        <v>-0.82533998272826203</v>
      </c>
      <c r="I512" s="128">
        <v>0.20395703454310399</v>
      </c>
      <c r="J512" s="128">
        <v>0.26983336463402202</v>
      </c>
      <c r="K512" s="128">
        <v>4295085</v>
      </c>
      <c r="L512" s="121">
        <v>39457</v>
      </c>
      <c r="M512" s="128" t="s">
        <v>1435</v>
      </c>
    </row>
    <row r="513" spans="1:13">
      <c r="A513" s="54">
        <v>-1</v>
      </c>
      <c r="B513" s="121" t="s">
        <v>620</v>
      </c>
      <c r="C513" s="121">
        <v>41459</v>
      </c>
      <c r="D513" s="54">
        <v>1386587160000</v>
      </c>
      <c r="E513" s="54">
        <v>-0.178172707232059</v>
      </c>
      <c r="F513" s="54">
        <v>-5.2292195816438701E-2</v>
      </c>
      <c r="G513" s="54">
        <v>-2928.5695154147702</v>
      </c>
      <c r="H513" s="54">
        <v>-4.7804909278437302</v>
      </c>
      <c r="I513" s="128">
        <v>0.90782631602723796</v>
      </c>
      <c r="J513" s="128">
        <v>0.123213735063137</v>
      </c>
      <c r="K513" s="128">
        <v>59028996</v>
      </c>
      <c r="L513" s="121">
        <v>38848</v>
      </c>
      <c r="M513" s="128" t="s">
        <v>1436</v>
      </c>
    </row>
    <row r="514" spans="1:13">
      <c r="A514" s="54">
        <v>-1</v>
      </c>
      <c r="B514" s="121" t="s">
        <v>621</v>
      </c>
      <c r="C514" s="121">
        <v>41459</v>
      </c>
      <c r="D514" s="54">
        <v>30600000000</v>
      </c>
      <c r="E514" s="54">
        <v>0.115202115914497</v>
      </c>
      <c r="F514" s="54">
        <v>4.38885389686203E-2</v>
      </c>
      <c r="G514" s="54">
        <v>1685.776908</v>
      </c>
      <c r="H514" s="54">
        <v>4.0337484561153998</v>
      </c>
      <c r="I514" s="128">
        <v>0.44388549276866002</v>
      </c>
      <c r="J514" s="128">
        <v>7.3553013600785103E-2</v>
      </c>
      <c r="K514" s="128">
        <v>2173850</v>
      </c>
      <c r="L514" s="121">
        <v>39899.688842592594</v>
      </c>
      <c r="M514" s="128" t="s">
        <v>1437</v>
      </c>
    </row>
    <row r="515" spans="1:13">
      <c r="A515" s="54">
        <v>-1</v>
      </c>
      <c r="B515" s="121" t="s">
        <v>1625</v>
      </c>
      <c r="C515" s="121">
        <v>41459</v>
      </c>
      <c r="D515" s="54">
        <v>174760000000</v>
      </c>
      <c r="E515" s="54">
        <v>0.29860619495285601</v>
      </c>
      <c r="F515" s="54">
        <v>0.185667046049521</v>
      </c>
      <c r="G515" s="54">
        <v>7243.8051467647101</v>
      </c>
      <c r="H515" s="54">
        <v>3.5478590988160899</v>
      </c>
      <c r="I515" s="128">
        <v>1.02172100854158</v>
      </c>
      <c r="J515" s="128">
        <v>-0.70207150600634305</v>
      </c>
      <c r="K515" s="128">
        <v>639926</v>
      </c>
      <c r="L515" s="121">
        <v>41198.407430555555</v>
      </c>
      <c r="M515" s="128" t="s">
        <v>1626</v>
      </c>
    </row>
    <row r="516" spans="1:13">
      <c r="A516" s="54">
        <v>-1</v>
      </c>
      <c r="B516" s="121" t="s">
        <v>622</v>
      </c>
      <c r="C516" s="121">
        <v>41459</v>
      </c>
      <c r="D516" s="54">
        <v>62868000000</v>
      </c>
      <c r="E516" s="54">
        <v>3.8113128181881603E-2</v>
      </c>
      <c r="F516" s="54">
        <v>6.8326594095490098E-3</v>
      </c>
      <c r="G516" s="54">
        <v>435.50903527820299</v>
      </c>
      <c r="H516" s="54">
        <v>8.9550380912503496</v>
      </c>
      <c r="I516" s="128">
        <v>0.344043421703704</v>
      </c>
      <c r="J516" s="128">
        <v>0.56728134928582397</v>
      </c>
      <c r="K516" s="128">
        <v>6493932</v>
      </c>
      <c r="L516" s="121">
        <v>40470.754525462966</v>
      </c>
      <c r="M516" s="128" t="s">
        <v>1438</v>
      </c>
    </row>
    <row r="517" spans="1:13">
      <c r="A517" s="54">
        <v>-1</v>
      </c>
      <c r="B517" s="121" t="s">
        <v>623</v>
      </c>
      <c r="C517" s="121">
        <v>41459</v>
      </c>
      <c r="D517" s="54">
        <v>466283959400</v>
      </c>
      <c r="E517" s="54">
        <v>0.15611162339568499</v>
      </c>
      <c r="F517" s="54">
        <v>3.8548214859001499E-2</v>
      </c>
      <c r="G517" s="54">
        <v>3069.9884123361098</v>
      </c>
      <c r="H517" s="54">
        <v>5.1465992303133801</v>
      </c>
      <c r="I517" s="128">
        <v>0.77384955266418898</v>
      </c>
      <c r="J517" s="128">
        <v>0.55173473614578195</v>
      </c>
      <c r="K517" s="128">
        <v>20805626</v>
      </c>
      <c r="L517" s="121">
        <v>38989</v>
      </c>
      <c r="M517" s="128" t="s">
        <v>1439</v>
      </c>
    </row>
    <row r="518" spans="1:13">
      <c r="A518" s="54">
        <v>-1</v>
      </c>
      <c r="B518" s="121" t="s">
        <v>624</v>
      </c>
      <c r="C518" s="121">
        <v>41459</v>
      </c>
      <c r="D518" s="54">
        <v>29551776000</v>
      </c>
      <c r="E518" s="54">
        <v>0.15557276940407799</v>
      </c>
      <c r="F518" s="54">
        <v>0.107471818653515</v>
      </c>
      <c r="G518" s="54">
        <v>1835.8916304725601</v>
      </c>
      <c r="H518" s="54">
        <v>5.2290668145422803</v>
      </c>
      <c r="I518" s="128">
        <v>0.76528489002590505</v>
      </c>
      <c r="J518" s="128">
        <v>0.97446355185673506</v>
      </c>
      <c r="K518" s="128">
        <v>1746285</v>
      </c>
      <c r="L518" s="121">
        <v>40389.749398148146</v>
      </c>
      <c r="M518" s="128" t="s">
        <v>1440</v>
      </c>
    </row>
    <row r="519" spans="1:13">
      <c r="A519" s="54">
        <v>-1</v>
      </c>
      <c r="B519" s="121" t="s">
        <v>625</v>
      </c>
      <c r="C519" s="121">
        <v>41459</v>
      </c>
      <c r="D519" s="54">
        <v>67282056000</v>
      </c>
      <c r="E519" s="54">
        <v>0.12610846446396501</v>
      </c>
      <c r="F519" s="54">
        <v>4.9700230637721499E-2</v>
      </c>
      <c r="G519" s="54">
        <v>4045.5459412893101</v>
      </c>
      <c r="H519" s="54">
        <v>3.608907230787</v>
      </c>
      <c r="I519" s="128">
        <v>0.47295548135393101</v>
      </c>
      <c r="J519" s="128">
        <v>0.49873965679747301</v>
      </c>
      <c r="K519" s="128">
        <v>2144232</v>
      </c>
      <c r="L519" s="121">
        <v>39076</v>
      </c>
      <c r="M519" s="128" t="s">
        <v>1441</v>
      </c>
    </row>
    <row r="520" spans="1:13">
      <c r="A520" s="54">
        <v>-1</v>
      </c>
      <c r="B520" s="121" t="s">
        <v>1620</v>
      </c>
      <c r="C520" s="121">
        <v>41459</v>
      </c>
      <c r="D520" s="54">
        <v>21500000000</v>
      </c>
      <c r="E520" s="54">
        <v>1.30735971565871E-2</v>
      </c>
      <c r="F520" s="54">
        <v>8.1240201749526401E-3</v>
      </c>
      <c r="G520" s="54">
        <v>138.0978504</v>
      </c>
      <c r="H520" s="54">
        <v>62.2746840380942</v>
      </c>
      <c r="I520" s="128">
        <v>0.81295070495886101</v>
      </c>
      <c r="J520" s="128">
        <v>1.8197032117054599</v>
      </c>
      <c r="K520" s="128">
        <v>233400</v>
      </c>
      <c r="L520" s="121">
        <v>41178.40896990741</v>
      </c>
      <c r="M520" s="128" t="s">
        <v>1627</v>
      </c>
    </row>
    <row r="521" spans="1:13">
      <c r="A521" s="54">
        <v>-1</v>
      </c>
      <c r="B521" s="121" t="s">
        <v>626</v>
      </c>
      <c r="C521" s="121">
        <v>41459</v>
      </c>
      <c r="D521" s="54">
        <v>388314000000</v>
      </c>
      <c r="E521" s="54">
        <v>8.8225687547793905E-2</v>
      </c>
      <c r="F521" s="54">
        <v>5.1786395830169599E-2</v>
      </c>
      <c r="G521" s="54">
        <v>4172.4059535947699</v>
      </c>
      <c r="H521" s="54">
        <v>6.75869038478963</v>
      </c>
      <c r="I521" s="128">
        <v>0.59266771997297896</v>
      </c>
      <c r="J521" s="128">
        <v>-0.70765288683391103</v>
      </c>
      <c r="K521" s="128">
        <v>5783310</v>
      </c>
      <c r="L521" s="121">
        <v>40319.346608796295</v>
      </c>
      <c r="M521" s="128" t="s">
        <v>1442</v>
      </c>
    </row>
    <row r="522" spans="1:13">
      <c r="A522" s="54">
        <v>-1</v>
      </c>
      <c r="B522" s="121" t="s">
        <v>627</v>
      </c>
      <c r="C522" s="121">
        <v>41459</v>
      </c>
      <c r="D522" s="54">
        <v>77764635000</v>
      </c>
      <c r="E522" s="54">
        <v>5.2701503719714403E-2</v>
      </c>
      <c r="F522" s="54">
        <v>1.8037789369967201E-2</v>
      </c>
      <c r="G522" s="54">
        <v>982.05605982719499</v>
      </c>
      <c r="H522" s="54">
        <v>6.6187667546634303</v>
      </c>
      <c r="I522" s="128">
        <v>0.36071049169091302</v>
      </c>
      <c r="J522" s="128">
        <v>0.543060926172791</v>
      </c>
      <c r="K522" s="128">
        <v>4675640</v>
      </c>
      <c r="L522" s="121">
        <v>39716.47488425926</v>
      </c>
      <c r="M522" s="128" t="s">
        <v>1443</v>
      </c>
    </row>
    <row r="523" spans="1:13">
      <c r="A523" s="54">
        <v>-1</v>
      </c>
      <c r="B523" s="121" t="s">
        <v>628</v>
      </c>
      <c r="C523" s="121">
        <v>41459</v>
      </c>
      <c r="D523" s="54">
        <v>8602000000000</v>
      </c>
      <c r="E523" s="54">
        <v>9.1222486860323304E-2</v>
      </c>
      <c r="F523" s="54">
        <v>7.2872634827796004E-2</v>
      </c>
      <c r="G523" s="54">
        <v>1109.9836800727301</v>
      </c>
      <c r="H523" s="54">
        <v>70.451486273092101</v>
      </c>
      <c r="I523" s="128">
        <v>6.3085014518596099</v>
      </c>
      <c r="J523" s="128">
        <v>-0.37702615778763598</v>
      </c>
      <c r="K523" s="128">
        <v>14039900</v>
      </c>
      <c r="L523" s="121">
        <v>40164.499722222223</v>
      </c>
      <c r="M523" s="128" t="s">
        <v>1444</v>
      </c>
    </row>
    <row r="524" spans="1:13">
      <c r="A524" s="54">
        <v>-1</v>
      </c>
      <c r="B524" s="121" t="s">
        <v>629</v>
      </c>
      <c r="C524" s="121">
        <v>41459</v>
      </c>
      <c r="D524" s="54">
        <v>5000000000</v>
      </c>
      <c r="E524" s="54">
        <v>-0.250111946556764</v>
      </c>
      <c r="F524" s="54">
        <v>-0.16659961504986201</v>
      </c>
      <c r="G524" s="54">
        <v>-2584.9329925000002</v>
      </c>
      <c r="H524" s="54">
        <v>-0.96714305835144398</v>
      </c>
      <c r="I524" s="128">
        <v>0.27956791761376498</v>
      </c>
      <c r="J524" s="128">
        <v>1.3637405193529899</v>
      </c>
      <c r="K524" s="128">
        <v>1326000</v>
      </c>
      <c r="L524" s="121">
        <v>39465</v>
      </c>
      <c r="M524" s="128" t="s">
        <v>1445</v>
      </c>
    </row>
    <row r="525" spans="1:13">
      <c r="A525" s="54">
        <v>-1</v>
      </c>
      <c r="B525" s="121" t="s">
        <v>630</v>
      </c>
      <c r="C525" s="121">
        <v>41459</v>
      </c>
      <c r="D525" s="54">
        <v>19550000000</v>
      </c>
      <c r="E525" s="54">
        <v>-1.13853001902931E-2</v>
      </c>
      <c r="F525" s="54">
        <v>-1.12383415464463E-2</v>
      </c>
      <c r="G525" s="54">
        <v>-115.744792588235</v>
      </c>
      <c r="H525" s="54">
        <v>-19.871304346125498</v>
      </c>
      <c r="I525" s="128">
        <v>0.22815293301303999</v>
      </c>
      <c r="J525" s="128">
        <v>1.5643653342850301</v>
      </c>
      <c r="K525" s="128">
        <v>7242519</v>
      </c>
      <c r="L525" s="121">
        <v>39524</v>
      </c>
      <c r="M525" s="128" t="s">
        <v>1446</v>
      </c>
    </row>
    <row r="526" spans="1:13">
      <c r="A526" s="54">
        <v>-1</v>
      </c>
      <c r="B526" s="121" t="s">
        <v>631</v>
      </c>
      <c r="C526" s="121">
        <v>41459</v>
      </c>
      <c r="D526" s="54">
        <v>348097385400</v>
      </c>
      <c r="E526" s="54">
        <v>0.21976984043036901</v>
      </c>
      <c r="F526" s="54">
        <v>9.4100430371519397E-2</v>
      </c>
      <c r="G526" s="54">
        <v>2977.2775843986601</v>
      </c>
      <c r="H526" s="54">
        <v>6.4152567097158197</v>
      </c>
      <c r="I526" s="128">
        <v>1.1497626364809099</v>
      </c>
      <c r="J526" s="128">
        <v>1.1795640958023199</v>
      </c>
      <c r="K526" s="128">
        <v>7679895</v>
      </c>
      <c r="L526" s="121">
        <v>40093.614374999997</v>
      </c>
      <c r="M526" s="128" t="s">
        <v>1447</v>
      </c>
    </row>
    <row r="527" spans="1:13">
      <c r="A527" s="54">
        <v>-1</v>
      </c>
      <c r="B527" s="121" t="s">
        <v>632</v>
      </c>
      <c r="C527" s="121">
        <v>41459</v>
      </c>
      <c r="D527" s="54">
        <v>290776406800</v>
      </c>
      <c r="E527" s="54">
        <v>0.14946123046279</v>
      </c>
      <c r="F527" s="54">
        <v>6.3255141587144806E-2</v>
      </c>
      <c r="G527" s="54">
        <v>6145.7120765848904</v>
      </c>
      <c r="H527" s="54">
        <v>5.8251996764374496</v>
      </c>
      <c r="I527" s="128">
        <v>0.99283485874386601</v>
      </c>
      <c r="J527" s="128">
        <v>-8.4446622719483597E-2</v>
      </c>
      <c r="K527" s="128">
        <v>3419046</v>
      </c>
      <c r="L527" s="121">
        <v>40107.430613425924</v>
      </c>
      <c r="M527" s="128" t="s">
        <v>1448</v>
      </c>
    </row>
    <row r="528" spans="1:13">
      <c r="A528" s="54">
        <v>-1</v>
      </c>
      <c r="B528" s="121" t="s">
        <v>633</v>
      </c>
      <c r="C528" s="121">
        <v>41459</v>
      </c>
      <c r="D528" s="54">
        <v>644114931000</v>
      </c>
      <c r="E528" s="54">
        <v>0.24429890001551199</v>
      </c>
      <c r="F528" s="54">
        <v>0.15150126688482499</v>
      </c>
      <c r="G528" s="54">
        <v>4382.5523264797403</v>
      </c>
      <c r="H528" s="54">
        <v>9.8116341338791209</v>
      </c>
      <c r="I528" s="128">
        <v>2.3119691162386</v>
      </c>
      <c r="J528" s="128">
        <v>3.9097970141599103E-2</v>
      </c>
      <c r="K528" s="128">
        <v>7777751</v>
      </c>
      <c r="L528" s="121">
        <v>38412</v>
      </c>
      <c r="M528" s="128" t="s">
        <v>1449</v>
      </c>
    </row>
    <row r="529" spans="1:13">
      <c r="A529" s="54">
        <v>-1</v>
      </c>
      <c r="B529" s="121" t="s">
        <v>634</v>
      </c>
      <c r="C529" s="121">
        <v>41459</v>
      </c>
      <c r="D529" s="54">
        <v>17434165000</v>
      </c>
      <c r="E529" s="54">
        <v>-7.1464485095142805E-2</v>
      </c>
      <c r="F529" s="54">
        <v>-1.27532656202683E-2</v>
      </c>
      <c r="G529" s="54">
        <v>-558.36607464478698</v>
      </c>
      <c r="H529" s="54">
        <v>-6.2682891367040501</v>
      </c>
      <c r="I529" s="128">
        <v>0.47790423675216798</v>
      </c>
      <c r="J529" s="128">
        <v>-6.5038160575744096E-3</v>
      </c>
      <c r="K529" s="128">
        <v>1927210</v>
      </c>
      <c r="L529" s="121">
        <v>40548.578483796293</v>
      </c>
      <c r="M529" s="128" t="s">
        <v>1450</v>
      </c>
    </row>
    <row r="530" spans="1:13">
      <c r="A530" s="54">
        <v>-1</v>
      </c>
      <c r="B530" s="121" t="s">
        <v>80</v>
      </c>
      <c r="C530" s="121">
        <v>41459</v>
      </c>
      <c r="D530" s="54">
        <v>6173165556800</v>
      </c>
      <c r="E530" s="54">
        <v>8.5483956886521398E-2</v>
      </c>
      <c r="F530" s="54">
        <v>5.3505921771664702E-2</v>
      </c>
      <c r="G530" s="54">
        <v>1258.5181037350501</v>
      </c>
      <c r="H530" s="54">
        <v>13.9847014896062</v>
      </c>
      <c r="I530" s="128">
        <v>1.16023644418992</v>
      </c>
      <c r="J530" s="128">
        <v>1.0804438775194001</v>
      </c>
      <c r="K530" s="128">
        <v>209738905</v>
      </c>
      <c r="L530" s="121">
        <v>39384</v>
      </c>
      <c r="M530" s="128" t="s">
        <v>1451</v>
      </c>
    </row>
    <row r="531" spans="1:13">
      <c r="A531" s="54">
        <v>-1</v>
      </c>
      <c r="B531" s="121" t="s">
        <v>635</v>
      </c>
      <c r="C531" s="121">
        <v>41459</v>
      </c>
      <c r="D531" s="54">
        <v>30674357400</v>
      </c>
      <c r="E531" s="54">
        <v>6.7312215707402298E-2</v>
      </c>
      <c r="F531" s="54">
        <v>3.7049421073765701E-2</v>
      </c>
      <c r="G531" s="54">
        <v>1059.7316233975</v>
      </c>
      <c r="H531" s="54">
        <v>5.8505378749789303</v>
      </c>
      <c r="I531" s="128">
        <v>0.43551868503647401</v>
      </c>
      <c r="J531" s="128">
        <v>0.674560204048544</v>
      </c>
      <c r="K531" s="128">
        <v>4431811</v>
      </c>
      <c r="L531" s="121">
        <v>39769.702499999999</v>
      </c>
      <c r="M531" s="128" t="s">
        <v>1452</v>
      </c>
    </row>
    <row r="532" spans="1:13">
      <c r="A532" s="54">
        <v>-1</v>
      </c>
      <c r="B532" s="121" t="s">
        <v>636</v>
      </c>
      <c r="C532" s="121">
        <v>41459</v>
      </c>
      <c r="D532" s="54">
        <v>180832910400</v>
      </c>
      <c r="E532" s="54">
        <v>0.154651064794808</v>
      </c>
      <c r="F532" s="54">
        <v>0.11219530170152001</v>
      </c>
      <c r="G532" s="54">
        <v>3027.2402759979</v>
      </c>
      <c r="H532" s="54">
        <v>5.0210748451374396</v>
      </c>
      <c r="I532" s="128">
        <v>0.76196041434044504</v>
      </c>
      <c r="J532" s="128">
        <v>-0.215330643932826</v>
      </c>
      <c r="K532" s="128">
        <v>4218935</v>
      </c>
      <c r="L532" s="121">
        <v>39434</v>
      </c>
      <c r="M532" s="128" t="s">
        <v>1453</v>
      </c>
    </row>
    <row r="533" spans="1:13">
      <c r="A533" s="54">
        <v>-1</v>
      </c>
      <c r="B533" s="121" t="s">
        <v>60</v>
      </c>
      <c r="C533" s="121">
        <v>41459</v>
      </c>
      <c r="D533" s="54">
        <v>19993952825000</v>
      </c>
      <c r="E533" s="54">
        <v>4.1679818065402899E-2</v>
      </c>
      <c r="F533" s="54">
        <v>3.8658839284314199E-3</v>
      </c>
      <c r="G533" s="54">
        <v>524.21409710719195</v>
      </c>
      <c r="H533" s="54">
        <v>33.383306737784302</v>
      </c>
      <c r="I533" s="128">
        <v>1.3633267125825299</v>
      </c>
      <c r="J533" s="128">
        <v>0.29932543544527501</v>
      </c>
      <c r="K533" s="128">
        <v>681777364</v>
      </c>
      <c r="L533" s="121">
        <v>38870</v>
      </c>
      <c r="M533" s="128" t="s">
        <v>1454</v>
      </c>
    </row>
    <row r="534" spans="1:13">
      <c r="A534" s="54">
        <v>-1</v>
      </c>
      <c r="B534" s="121" t="s">
        <v>637</v>
      </c>
      <c r="C534" s="121">
        <v>41459</v>
      </c>
      <c r="D534" s="54">
        <v>58653227000</v>
      </c>
      <c r="E534" s="54">
        <v>0.160546985532593</v>
      </c>
      <c r="F534" s="54">
        <v>9.9997434985579503E-2</v>
      </c>
      <c r="G534" s="54">
        <v>2622.1760622037</v>
      </c>
      <c r="H534" s="54">
        <v>4.1568528357472401</v>
      </c>
      <c r="I534" s="128">
        <v>0.722204029524117</v>
      </c>
      <c r="J534" s="128">
        <v>0.57128810265993502</v>
      </c>
      <c r="K534" s="128">
        <v>2048617</v>
      </c>
      <c r="L534" s="121">
        <v>39078</v>
      </c>
      <c r="M534" s="128" t="s">
        <v>1455</v>
      </c>
    </row>
    <row r="535" spans="1:13">
      <c r="A535" s="54">
        <v>-1</v>
      </c>
      <c r="B535" s="121" t="s">
        <v>638</v>
      </c>
      <c r="C535" s="121">
        <v>41459</v>
      </c>
      <c r="D535" s="54">
        <v>162026025800</v>
      </c>
      <c r="E535" s="54">
        <v>0.19544776692541899</v>
      </c>
      <c r="F535" s="54">
        <v>0.146171118195176</v>
      </c>
      <c r="G535" s="54">
        <v>3003.3512184176502</v>
      </c>
      <c r="H535" s="54">
        <v>6.4594509896252204</v>
      </c>
      <c r="I535" s="128">
        <v>1.2006231590457199</v>
      </c>
      <c r="J535" s="128">
        <v>0.876860971955568</v>
      </c>
      <c r="K535" s="128">
        <v>2744135</v>
      </c>
      <c r="L535" s="121">
        <v>40239.406967592593</v>
      </c>
      <c r="M535" s="128" t="s">
        <v>1456</v>
      </c>
    </row>
    <row r="536" spans="1:13">
      <c r="A536" s="54">
        <v>-1</v>
      </c>
      <c r="B536" s="121" t="s">
        <v>639</v>
      </c>
      <c r="C536" s="121">
        <v>41459</v>
      </c>
      <c r="D536" s="54">
        <v>51000000000</v>
      </c>
      <c r="E536" s="54">
        <v>-2.7493354171485702</v>
      </c>
      <c r="F536" s="54">
        <v>-3.5151365490806601E-2</v>
      </c>
      <c r="G536" s="54">
        <v>-12521.169851266701</v>
      </c>
      <c r="H536" s="54">
        <v>-0.27154012287885798</v>
      </c>
      <c r="I536" s="128">
        <v>-5.9337239371552801</v>
      </c>
      <c r="J536" s="128">
        <v>2.2864448922027898</v>
      </c>
      <c r="K536" s="128">
        <v>10494600</v>
      </c>
      <c r="L536" s="121">
        <v>39714.703784722224</v>
      </c>
      <c r="M536" s="128" t="s">
        <v>1457</v>
      </c>
    </row>
    <row r="537" spans="1:13">
      <c r="A537" s="54">
        <v>-1</v>
      </c>
      <c r="B537" s="121" t="s">
        <v>640</v>
      </c>
      <c r="C537" s="121">
        <v>41459</v>
      </c>
      <c r="D537" s="54">
        <v>60961880000</v>
      </c>
      <c r="E537" s="54">
        <v>3.4510453900163003E-2</v>
      </c>
      <c r="F537" s="54">
        <v>2.82900658996461E-2</v>
      </c>
      <c r="G537" s="54">
        <v>859.94418673439895</v>
      </c>
      <c r="H537" s="54">
        <v>11.396088433616899</v>
      </c>
      <c r="I537" s="128">
        <v>0.43830530003289198</v>
      </c>
      <c r="J537" s="128">
        <v>0.73610318259662399</v>
      </c>
      <c r="K537" s="128">
        <v>6533740</v>
      </c>
      <c r="L537" s="121">
        <v>38999</v>
      </c>
      <c r="M537" s="128" t="s">
        <v>1458</v>
      </c>
    </row>
    <row r="538" spans="1:13">
      <c r="A538" s="54">
        <v>-1</v>
      </c>
      <c r="B538" s="121" t="s">
        <v>641</v>
      </c>
      <c r="C538" s="121">
        <v>41459</v>
      </c>
      <c r="D538" s="54">
        <v>24800000000</v>
      </c>
      <c r="E538" s="54">
        <v>-0.16188125115330801</v>
      </c>
      <c r="F538" s="54">
        <v>-0.119922099315094</v>
      </c>
      <c r="G538" s="54">
        <v>-1698.4913926249999</v>
      </c>
      <c r="H538" s="54">
        <v>-1.82514907844719</v>
      </c>
      <c r="I538" s="128">
        <v>0.36164328651408401</v>
      </c>
      <c r="J538" s="128">
        <v>-0.14901820652197301</v>
      </c>
      <c r="K538" s="128">
        <v>3889079</v>
      </c>
      <c r="L538" s="121">
        <v>40732.480416666665</v>
      </c>
      <c r="M538" s="128" t="s">
        <v>1459</v>
      </c>
    </row>
    <row r="539" spans="1:13">
      <c r="A539" s="54">
        <v>-1</v>
      </c>
      <c r="B539" s="121" t="s">
        <v>642</v>
      </c>
      <c r="C539" s="121">
        <v>41459</v>
      </c>
      <c r="D539" s="54">
        <v>324681591000</v>
      </c>
      <c r="E539" s="54">
        <v>7.2914730949955903E-2</v>
      </c>
      <c r="F539" s="54">
        <v>1.9091009767666599E-2</v>
      </c>
      <c r="G539" s="54">
        <v>2124.6407496601801</v>
      </c>
      <c r="H539" s="54">
        <v>6.1186814768940501</v>
      </c>
      <c r="I539" s="128">
        <v>0.43847118182838202</v>
      </c>
      <c r="J539" s="128">
        <v>0.91966709555468895</v>
      </c>
      <c r="K539" s="128">
        <v>13893168</v>
      </c>
      <c r="L539" s="121">
        <v>39965</v>
      </c>
      <c r="M539" s="128" t="s">
        <v>1460</v>
      </c>
    </row>
    <row r="540" spans="1:13">
      <c r="A540" s="54">
        <v>-1</v>
      </c>
      <c r="B540" s="121" t="s">
        <v>643</v>
      </c>
      <c r="C540" s="121">
        <v>41459</v>
      </c>
      <c r="D540" s="54">
        <v>354898131000</v>
      </c>
      <c r="E540" s="54">
        <v>0.30930149261908402</v>
      </c>
      <c r="F540" s="54">
        <v>0.118182251494183</v>
      </c>
      <c r="G540" s="54">
        <v>6855.9908455494196</v>
      </c>
      <c r="H540" s="54">
        <v>5.8197277240971204</v>
      </c>
      <c r="I540" s="128">
        <v>1.71419070110104</v>
      </c>
      <c r="J540" s="128">
        <v>4.00259267816039E-3</v>
      </c>
      <c r="K540" s="128">
        <v>3659708</v>
      </c>
      <c r="L540" s="121">
        <v>40980.717256944445</v>
      </c>
      <c r="M540" s="128" t="s">
        <v>1461</v>
      </c>
    </row>
    <row r="541" spans="1:13">
      <c r="A541" s="54">
        <v>-1</v>
      </c>
      <c r="B541" s="121" t="s">
        <v>644</v>
      </c>
      <c r="C541" s="121">
        <v>41459</v>
      </c>
      <c r="D541" s="54">
        <v>89100000000</v>
      </c>
      <c r="E541" s="54">
        <v>-1.36381620770864E-2</v>
      </c>
      <c r="F541" s="54">
        <v>-1.07568593692846E-2</v>
      </c>
      <c r="G541" s="54">
        <v>-144.53343733333301</v>
      </c>
      <c r="H541" s="54">
        <v>-205.48878202836701</v>
      </c>
      <c r="I541" s="128">
        <v>2.83201289504684</v>
      </c>
      <c r="J541" s="128">
        <v>0.174042880081687</v>
      </c>
      <c r="K541" s="128">
        <v>1380200</v>
      </c>
      <c r="L541" s="121">
        <v>40750.460162037038</v>
      </c>
      <c r="M541" s="128" t="s">
        <v>1462</v>
      </c>
    </row>
    <row r="542" spans="1:13">
      <c r="A542" s="54">
        <v>-1</v>
      </c>
      <c r="B542" s="121" t="s">
        <v>86</v>
      </c>
      <c r="C542" s="121">
        <v>41459</v>
      </c>
      <c r="D542" s="54">
        <v>67946879300</v>
      </c>
      <c r="E542" s="54">
        <v>1.1168015065764799E-3</v>
      </c>
      <c r="F542" s="54">
        <v>8.7758075342532905E-4</v>
      </c>
      <c r="G542" s="54">
        <v>12.3209373517173</v>
      </c>
      <c r="H542" s="54">
        <v>576.25485767203998</v>
      </c>
      <c r="I542" s="128">
        <v>0.61502907981407495</v>
      </c>
      <c r="J542" s="128">
        <v>0.47471718817812603</v>
      </c>
      <c r="K542" s="128">
        <v>3210413</v>
      </c>
      <c r="L542" s="121">
        <v>40821.412268518521</v>
      </c>
      <c r="M542" s="128" t="s">
        <v>1463</v>
      </c>
    </row>
    <row r="543" spans="1:13">
      <c r="A543" s="54">
        <v>-1</v>
      </c>
      <c r="B543" s="121" t="s">
        <v>645</v>
      </c>
      <c r="C543" s="121">
        <v>41459</v>
      </c>
      <c r="D543" s="54">
        <v>223748070000</v>
      </c>
      <c r="E543" s="54">
        <v>9.4986084758109393E-2</v>
      </c>
      <c r="F543" s="54">
        <v>4.4237191220302702E-2</v>
      </c>
      <c r="G543" s="54">
        <v>2585.0391289600798</v>
      </c>
      <c r="H543" s="54">
        <v>4.7581484791481996</v>
      </c>
      <c r="I543" s="128">
        <v>0.47048130306873998</v>
      </c>
      <c r="J543" s="128">
        <v>8.9056101732458995E-2</v>
      </c>
      <c r="K543" s="128">
        <v>5147340</v>
      </c>
      <c r="L543" s="121">
        <v>39700</v>
      </c>
      <c r="M543" s="128" t="s">
        <v>1464</v>
      </c>
    </row>
    <row r="544" spans="1:13">
      <c r="A544" s="54">
        <v>-1</v>
      </c>
      <c r="B544" s="121" t="s">
        <v>646</v>
      </c>
      <c r="C544" s="121">
        <v>41459</v>
      </c>
      <c r="D544" s="54">
        <v>865497120000</v>
      </c>
      <c r="E544" s="54">
        <v>0.16851145634453499</v>
      </c>
      <c r="F544" s="54">
        <v>6.2161820418291797E-2</v>
      </c>
      <c r="G544" s="54">
        <v>3262.49365006691</v>
      </c>
      <c r="H544" s="54">
        <v>13.977038698317401</v>
      </c>
      <c r="I544" s="128">
        <v>2.1991564419268199</v>
      </c>
      <c r="J544" s="128">
        <v>0.36175057639660102</v>
      </c>
      <c r="K544" s="128">
        <v>6180890</v>
      </c>
      <c r="L544" s="121">
        <v>39057</v>
      </c>
      <c r="M544" s="128" t="s">
        <v>1465</v>
      </c>
    </row>
    <row r="545" spans="1:13">
      <c r="A545" s="54">
        <v>-1</v>
      </c>
      <c r="B545" s="121" t="s">
        <v>647</v>
      </c>
      <c r="C545" s="121">
        <v>41459</v>
      </c>
      <c r="D545" s="54">
        <v>603942705900</v>
      </c>
      <c r="E545" s="54">
        <v>0.119355580931995</v>
      </c>
      <c r="F545" s="54">
        <v>7.7458770109726099E-2</v>
      </c>
      <c r="G545" s="54">
        <v>2485.9783829113098</v>
      </c>
      <c r="H545" s="54">
        <v>20.877092237310698</v>
      </c>
      <c r="I545" s="128">
        <v>2.5169632310715699</v>
      </c>
      <c r="J545" s="128">
        <v>1.0003916272936799</v>
      </c>
      <c r="K545" s="128">
        <v>2264068</v>
      </c>
      <c r="L545" s="121">
        <v>40190.451307870368</v>
      </c>
      <c r="M545" s="128" t="s">
        <v>1466</v>
      </c>
    </row>
    <row r="546" spans="1:13">
      <c r="A546" s="54">
        <v>-1</v>
      </c>
      <c r="B546" s="121" t="s">
        <v>648</v>
      </c>
      <c r="C546" s="121">
        <v>41459</v>
      </c>
      <c r="D546" s="54">
        <v>12509955000</v>
      </c>
      <c r="E546" s="54">
        <v>-0.56153944123388599</v>
      </c>
      <c r="F546" s="54">
        <v>-0.22864220359293899</v>
      </c>
      <c r="G546" s="54">
        <v>-4800.1995034736201</v>
      </c>
      <c r="H546" s="54">
        <v>-0.187492207219455</v>
      </c>
      <c r="I546" s="128">
        <v>0.161598014615669</v>
      </c>
      <c r="J546" s="128">
        <v>1.00038644445101</v>
      </c>
      <c r="K546" s="128">
        <v>6787850</v>
      </c>
      <c r="L546" s="121">
        <v>40231.605034722219</v>
      </c>
      <c r="M546" s="128" t="s">
        <v>1467</v>
      </c>
    </row>
    <row r="547" spans="1:13">
      <c r="A547" s="54">
        <v>-1</v>
      </c>
      <c r="B547" s="121" t="s">
        <v>649</v>
      </c>
      <c r="C547" s="121">
        <v>41459</v>
      </c>
      <c r="D547" s="54">
        <v>996950000000</v>
      </c>
      <c r="E547" s="54">
        <v>0.14888326841591301</v>
      </c>
      <c r="F547" s="54">
        <v>0.14050987472507701</v>
      </c>
      <c r="G547" s="54">
        <v>1983.2399771968501</v>
      </c>
      <c r="H547" s="54">
        <v>7.9163390111723597</v>
      </c>
      <c r="I547" s="128">
        <v>1.1233712336822099</v>
      </c>
      <c r="J547" s="128">
        <v>2.2668590011184101E-2</v>
      </c>
      <c r="K547" s="128">
        <v>8451158</v>
      </c>
      <c r="L547" s="121">
        <v>40105</v>
      </c>
      <c r="M547" s="128" t="s">
        <v>1468</v>
      </c>
    </row>
    <row r="548" spans="1:13">
      <c r="A548" s="54">
        <v>-1</v>
      </c>
      <c r="B548" s="121" t="s">
        <v>650</v>
      </c>
      <c r="C548" s="121">
        <v>41459</v>
      </c>
      <c r="D548" s="54">
        <v>19029528000</v>
      </c>
      <c r="E548" s="54">
        <v>0.13431018285034099</v>
      </c>
      <c r="F548" s="54">
        <v>5.5422338582253997E-2</v>
      </c>
      <c r="G548" s="54">
        <v>1893.48163055857</v>
      </c>
      <c r="H548" s="54">
        <v>6.65440836428027</v>
      </c>
      <c r="I548" s="128">
        <v>0.83820163155822303</v>
      </c>
      <c r="J548" s="128">
        <v>0.88637190882184402</v>
      </c>
      <c r="K548" s="128">
        <v>935718</v>
      </c>
      <c r="L548" s="121">
        <v>39770.706793981481</v>
      </c>
      <c r="M548" s="128" t="s">
        <v>1469</v>
      </c>
    </row>
    <row r="549" spans="1:13">
      <c r="A549" s="54">
        <v>-1</v>
      </c>
      <c r="B549" s="121" t="s">
        <v>651</v>
      </c>
      <c r="C549" s="121">
        <v>41459</v>
      </c>
      <c r="D549" s="54">
        <v>139086025800</v>
      </c>
      <c r="E549" s="122">
        <v>-3.33518440985454E-2</v>
      </c>
      <c r="F549" s="122">
        <v>-5.3767197774357098E-3</v>
      </c>
      <c r="G549" s="54">
        <v>-758.76584301469097</v>
      </c>
      <c r="H549" s="54">
        <v>-14.101847227976499</v>
      </c>
      <c r="I549" s="128">
        <v>0.46506820056755799</v>
      </c>
      <c r="J549" s="128">
        <v>0.52142112995251699</v>
      </c>
      <c r="K549" s="128">
        <v>12509394</v>
      </c>
      <c r="L549" s="121">
        <v>39625</v>
      </c>
      <c r="M549" s="128" t="s">
        <v>1470</v>
      </c>
    </row>
    <row r="550" spans="1:13">
      <c r="A550" s="54">
        <v>-1</v>
      </c>
      <c r="B550" s="121" t="s">
        <v>652</v>
      </c>
      <c r="C550" s="121">
        <v>41459</v>
      </c>
      <c r="D550" s="54">
        <v>387462020500</v>
      </c>
      <c r="E550" s="122">
        <v>0.192361797358822</v>
      </c>
      <c r="F550" s="122">
        <v>9.3524141176594897E-2</v>
      </c>
      <c r="G550" s="54">
        <v>3665.4543191182302</v>
      </c>
      <c r="H550" s="54">
        <v>5.04712332752531</v>
      </c>
      <c r="I550" s="128">
        <v>0.99054482588169102</v>
      </c>
      <c r="J550" s="128">
        <v>0.44373786499462498</v>
      </c>
      <c r="K550" s="128">
        <v>9056429</v>
      </c>
      <c r="L550" s="121">
        <v>40171.674814814818</v>
      </c>
      <c r="M550" s="128" t="s">
        <v>1471</v>
      </c>
    </row>
    <row r="551" spans="1:13">
      <c r="A551" s="54">
        <v>-1</v>
      </c>
      <c r="B551" s="121" t="s">
        <v>653</v>
      </c>
      <c r="C551" s="121">
        <v>41459</v>
      </c>
      <c r="D551" s="54">
        <v>633845911200</v>
      </c>
      <c r="E551" s="54">
        <v>2.5862759882612399E-2</v>
      </c>
      <c r="F551" s="54">
        <v>8.3863148956543603E-3</v>
      </c>
      <c r="G551" s="54">
        <v>369.43198104605199</v>
      </c>
      <c r="H551" s="54">
        <v>38.437386930586001</v>
      </c>
      <c r="I551" s="128">
        <v>0.98498078135782097</v>
      </c>
      <c r="J551" s="128">
        <v>0.225737751674915</v>
      </c>
      <c r="K551" s="128">
        <v>8403131</v>
      </c>
      <c r="L551" s="121">
        <v>39370</v>
      </c>
      <c r="M551" s="128" t="s">
        <v>1472</v>
      </c>
    </row>
    <row r="552" spans="1:13">
      <c r="A552" s="54">
        <v>-1</v>
      </c>
      <c r="B552" s="121" t="s">
        <v>84</v>
      </c>
      <c r="C552" s="121">
        <v>41459</v>
      </c>
      <c r="D552" s="54">
        <v>136639000000</v>
      </c>
      <c r="E552" s="122">
        <v>0.14500197871811399</v>
      </c>
      <c r="F552" s="122">
        <v>9.3540840038481995E-2</v>
      </c>
      <c r="G552" s="54">
        <v>1749.39067541226</v>
      </c>
      <c r="H552" s="54">
        <v>6.1164153612962702</v>
      </c>
      <c r="I552" s="128">
        <v>0.88027793593333803</v>
      </c>
      <c r="J552" s="128">
        <v>0.206998476446457</v>
      </c>
      <c r="K552" s="128">
        <v>4335788</v>
      </c>
      <c r="L552" s="121">
        <v>40966.605520833335</v>
      </c>
      <c r="M552" s="128" t="s">
        <v>1473</v>
      </c>
    </row>
    <row r="553" spans="1:13">
      <c r="A553" s="54">
        <v>-1</v>
      </c>
      <c r="B553" s="121" t="s">
        <v>654</v>
      </c>
      <c r="C553" s="121">
        <v>41459</v>
      </c>
      <c r="D553" s="54">
        <v>155870865500</v>
      </c>
      <c r="E553" s="54">
        <v>-3.5287586518838301E-2</v>
      </c>
      <c r="F553" s="54">
        <v>-1.42316864193322E-2</v>
      </c>
      <c r="G553" s="54">
        <v>-522.79731644359094</v>
      </c>
      <c r="H553" s="54">
        <v>-6.6947550989918803</v>
      </c>
      <c r="I553" s="128">
        <v>0.24400061013752999</v>
      </c>
      <c r="J553" s="128">
        <v>0.32158106862070701</v>
      </c>
      <c r="K553" s="128">
        <v>23736681</v>
      </c>
      <c r="L553" s="121">
        <v>39080</v>
      </c>
      <c r="M553" s="128" t="s">
        <v>1474</v>
      </c>
    </row>
    <row r="554" spans="1:13">
      <c r="A554" s="54">
        <v>-1</v>
      </c>
      <c r="B554" s="121" t="s">
        <v>655</v>
      </c>
      <c r="C554" s="121">
        <v>41459</v>
      </c>
      <c r="D554" s="54">
        <v>169491287700</v>
      </c>
      <c r="E554" s="54">
        <v>0.15243871791935601</v>
      </c>
      <c r="F554" s="54">
        <v>2.9539071937515499E-2</v>
      </c>
      <c r="G554" s="54">
        <v>3086.47465533062</v>
      </c>
      <c r="H554" s="54">
        <v>3.6611348745352199</v>
      </c>
      <c r="I554" s="128">
        <v>0.62402010861569901</v>
      </c>
      <c r="J554" s="128">
        <v>0.81835668462585698</v>
      </c>
      <c r="K554" s="128">
        <v>8446140</v>
      </c>
      <c r="L554" s="121">
        <v>39773.412916666668</v>
      </c>
      <c r="M554" s="128" t="s">
        <v>1475</v>
      </c>
    </row>
    <row r="555" spans="1:13">
      <c r="A555" s="54">
        <v>-1</v>
      </c>
      <c r="B555" s="121" t="s">
        <v>656</v>
      </c>
      <c r="C555" s="121">
        <v>41459</v>
      </c>
      <c r="D555" s="54">
        <v>504806300000</v>
      </c>
      <c r="E555" s="54">
        <v>0.34900259477286</v>
      </c>
      <c r="F555" s="54">
        <v>0.317287557447133</v>
      </c>
      <c r="G555" s="54">
        <v>19131.570869252399</v>
      </c>
      <c r="H555" s="54">
        <v>8.2533734986587692</v>
      </c>
      <c r="I555" s="128">
        <v>2.4364749534158898</v>
      </c>
      <c r="J555" s="128">
        <v>-0.95582529267365501</v>
      </c>
      <c r="K555" s="128">
        <v>355430</v>
      </c>
      <c r="L555" s="121">
        <v>39057</v>
      </c>
      <c r="M555" s="128" t="s">
        <v>1476</v>
      </c>
    </row>
    <row r="556" spans="1:13">
      <c r="A556" s="54">
        <v>-1</v>
      </c>
      <c r="B556" s="121" t="s">
        <v>657</v>
      </c>
      <c r="C556" s="121">
        <v>41459</v>
      </c>
      <c r="D556" s="54">
        <v>790000000000</v>
      </c>
      <c r="E556" s="54">
        <v>0.13611075592621799</v>
      </c>
      <c r="F556" s="54">
        <v>4.79734350061711E-2</v>
      </c>
      <c r="G556" s="54">
        <v>1553.97025306</v>
      </c>
      <c r="H556" s="54">
        <v>5.0837523977333001</v>
      </c>
      <c r="I556" s="128">
        <v>0.65494290946657496</v>
      </c>
      <c r="J556" s="128">
        <v>1.03010910562421</v>
      </c>
      <c r="K556" s="128">
        <v>6352058</v>
      </c>
      <c r="L556" s="121">
        <v>40302.609942129631</v>
      </c>
      <c r="M556" s="128" t="s">
        <v>1477</v>
      </c>
    </row>
    <row r="557" spans="1:13">
      <c r="A557" s="54">
        <v>-1</v>
      </c>
      <c r="B557" s="121" t="s">
        <v>658</v>
      </c>
      <c r="C557" s="121">
        <v>41459</v>
      </c>
      <c r="D557" s="54">
        <v>481495595300</v>
      </c>
      <c r="E557" s="54">
        <v>1.36291062148366E-2</v>
      </c>
      <c r="F557" s="54">
        <v>8.2194541829493893E-3</v>
      </c>
      <c r="G557" s="54">
        <v>472.271549036816</v>
      </c>
      <c r="H557" s="54">
        <v>26.891308667442001</v>
      </c>
      <c r="I557" s="128">
        <v>0.36058788575686301</v>
      </c>
      <c r="J557" s="128">
        <v>1.42835798139248</v>
      </c>
      <c r="K557" s="128">
        <v>28959502</v>
      </c>
      <c r="L557" s="121">
        <v>39044</v>
      </c>
      <c r="M557" s="128" t="s">
        <v>1478</v>
      </c>
    </row>
    <row r="558" spans="1:13">
      <c r="A558" s="54">
        <v>-1</v>
      </c>
      <c r="B558" s="121" t="s">
        <v>659</v>
      </c>
      <c r="C558" s="121">
        <v>41459</v>
      </c>
      <c r="D558" s="54">
        <v>164800000000</v>
      </c>
      <c r="E558" s="54">
        <v>-3.1410171887541902E-2</v>
      </c>
      <c r="F558" s="54">
        <v>-6.2848499159216696E-3</v>
      </c>
      <c r="G558" s="54">
        <v>-570.06954068749997</v>
      </c>
      <c r="H558" s="54">
        <v>-18.0679711243268</v>
      </c>
      <c r="I558" s="128">
        <v>0.55981368885759497</v>
      </c>
      <c r="J558" s="128">
        <v>0.243675180051492</v>
      </c>
      <c r="K558" s="128">
        <v>7431469</v>
      </c>
      <c r="L558" s="121">
        <v>39773.708391203705</v>
      </c>
      <c r="M558" s="128" t="s">
        <v>1479</v>
      </c>
    </row>
    <row r="559" spans="1:13">
      <c r="A559" s="54">
        <v>-1</v>
      </c>
      <c r="B559" s="121" t="s">
        <v>660</v>
      </c>
      <c r="C559" s="121">
        <v>41459</v>
      </c>
      <c r="D559" s="54">
        <v>116450000000</v>
      </c>
      <c r="E559" s="54">
        <v>0.161028419111371</v>
      </c>
      <c r="F559" s="54">
        <v>5.9204143018790602E-2</v>
      </c>
      <c r="G559" s="54">
        <v>2321.0376471764698</v>
      </c>
      <c r="H559" s="54">
        <v>5.9025324370184098</v>
      </c>
      <c r="I559" s="128">
        <v>0.89637973785335401</v>
      </c>
      <c r="J559" s="128">
        <v>-0.53522472467676496</v>
      </c>
      <c r="K559" s="128">
        <v>721900</v>
      </c>
      <c r="L559" s="121">
        <v>40493.346226851849</v>
      </c>
      <c r="M559" s="128" t="s">
        <v>1480</v>
      </c>
    </row>
    <row r="560" spans="1:13">
      <c r="A560" s="54">
        <v>-1</v>
      </c>
      <c r="B560" s="121" t="s">
        <v>661</v>
      </c>
      <c r="C560" s="121">
        <v>41459</v>
      </c>
      <c r="D560" s="54">
        <v>111652920000</v>
      </c>
      <c r="E560" s="54">
        <v>0.12111668254416399</v>
      </c>
      <c r="F560" s="54">
        <v>0.100678505723189</v>
      </c>
      <c r="G560" s="54">
        <v>1534.5208509996601</v>
      </c>
      <c r="H560" s="54">
        <v>11.730045889095599</v>
      </c>
      <c r="I560" s="128">
        <v>1.41736121122343</v>
      </c>
      <c r="J560" s="128">
        <v>-0.92882390147298399</v>
      </c>
      <c r="K560" s="128">
        <v>3270416</v>
      </c>
      <c r="L560" s="121">
        <v>40296.626064814816</v>
      </c>
      <c r="M560" s="128" t="s">
        <v>1481</v>
      </c>
    </row>
    <row r="561" spans="1:13">
      <c r="A561" s="54">
        <v>-1</v>
      </c>
      <c r="B561" s="121" t="s">
        <v>662</v>
      </c>
      <c r="C561" s="121">
        <v>41459</v>
      </c>
      <c r="D561" s="54">
        <v>415628928000</v>
      </c>
      <c r="E561" s="54">
        <v>2.4653815376083299E-2</v>
      </c>
      <c r="F561" s="54">
        <v>7.6607254382957497E-3</v>
      </c>
      <c r="G561" s="54">
        <v>636.43451833755103</v>
      </c>
      <c r="H561" s="54">
        <v>51.851367342865501</v>
      </c>
      <c r="I561" s="128">
        <v>1.292556817024</v>
      </c>
      <c r="J561" s="128">
        <v>0.49769540798331502</v>
      </c>
      <c r="K561" s="128">
        <v>8186630</v>
      </c>
      <c r="L561" s="121">
        <v>40128.638969907406</v>
      </c>
      <c r="M561" s="128" t="s">
        <v>1482</v>
      </c>
    </row>
    <row r="562" spans="1:13">
      <c r="A562" s="54">
        <v>-1</v>
      </c>
      <c r="B562" s="121" t="s">
        <v>663</v>
      </c>
      <c r="C562" s="121">
        <v>41459</v>
      </c>
      <c r="D562" s="54">
        <v>157659066000</v>
      </c>
      <c r="E562" s="54">
        <v>0.14735746561066901</v>
      </c>
      <c r="F562" s="54">
        <v>9.70686248716673E-2</v>
      </c>
      <c r="G562" s="54">
        <v>2573.15698026271</v>
      </c>
      <c r="H562" s="54">
        <v>5.3630618364337197</v>
      </c>
      <c r="I562" s="128">
        <v>0.82204626048410601</v>
      </c>
      <c r="J562" s="128">
        <v>0.32051604642481402</v>
      </c>
      <c r="K562" s="128">
        <v>4875240</v>
      </c>
      <c r="L562" s="121">
        <v>39771.479270833333</v>
      </c>
      <c r="M562" s="128" t="s">
        <v>1483</v>
      </c>
    </row>
    <row r="563" spans="1:13">
      <c r="A563" s="54">
        <v>-1</v>
      </c>
      <c r="B563" s="121" t="s">
        <v>93</v>
      </c>
      <c r="C563" s="121">
        <v>41459</v>
      </c>
      <c r="D563" s="54">
        <v>72800000000</v>
      </c>
      <c r="E563" s="54">
        <v>0.125529992137423</v>
      </c>
      <c r="F563" s="54">
        <v>4.66981860148682E-2</v>
      </c>
      <c r="G563" s="54">
        <v>2391.2848631249999</v>
      </c>
      <c r="H563" s="54">
        <v>3.8054855531130101</v>
      </c>
      <c r="I563" s="128">
        <v>0.46450589253757701</v>
      </c>
      <c r="J563" s="128">
        <v>0.27794967731558101</v>
      </c>
      <c r="K563" s="128">
        <v>6205720</v>
      </c>
      <c r="L563" s="121">
        <v>40752.691655092596</v>
      </c>
      <c r="M563" s="128" t="s">
        <v>1484</v>
      </c>
    </row>
    <row r="564" spans="1:13">
      <c r="A564" s="54">
        <v>-1</v>
      </c>
      <c r="B564" s="121" t="s">
        <v>664</v>
      </c>
      <c r="C564" s="121">
        <v>41459</v>
      </c>
      <c r="D564" s="54">
        <v>146052196600</v>
      </c>
      <c r="E564" s="54">
        <v>5.2193634380228802E-2</v>
      </c>
      <c r="F564" s="54">
        <v>1.683894266574E-2</v>
      </c>
      <c r="G564" s="54">
        <v>974.662480188264</v>
      </c>
      <c r="H564" s="54">
        <v>10.9781593295078</v>
      </c>
      <c r="I564" s="128">
        <v>0.58397192037442502</v>
      </c>
      <c r="J564" s="128">
        <v>0.36888433060970699</v>
      </c>
      <c r="K564" s="128">
        <v>3049597</v>
      </c>
      <c r="L564" s="121">
        <v>39745.438252314816</v>
      </c>
      <c r="M564" s="128" t="s">
        <v>1485</v>
      </c>
    </row>
    <row r="565" spans="1:13">
      <c r="A565" s="54">
        <v>-1</v>
      </c>
      <c r="B565" s="121" t="s">
        <v>665</v>
      </c>
      <c r="C565" s="121">
        <v>41459</v>
      </c>
      <c r="D565" s="54">
        <v>205003462000</v>
      </c>
      <c r="E565" s="54">
        <v>0.123487995189939</v>
      </c>
      <c r="F565" s="54">
        <v>0.123149348020787</v>
      </c>
      <c r="G565" s="54">
        <v>1278.7674889723</v>
      </c>
      <c r="H565" s="54">
        <v>7.1944275087832601</v>
      </c>
      <c r="I565" s="128">
        <v>0.97393097237086002</v>
      </c>
      <c r="J565" s="128">
        <v>0.40532606255929998</v>
      </c>
      <c r="K565" s="128">
        <v>11437904</v>
      </c>
      <c r="L565" s="121">
        <v>40098.638391203705</v>
      </c>
      <c r="M565" s="128" t="s">
        <v>1486</v>
      </c>
    </row>
    <row r="566" spans="1:13">
      <c r="A566" s="54">
        <v>-1</v>
      </c>
      <c r="B566" s="121" t="s">
        <v>666</v>
      </c>
      <c r="C566" s="121">
        <v>41459</v>
      </c>
      <c r="D566" s="54">
        <v>111010840000</v>
      </c>
      <c r="E566" s="54">
        <v>0.12275289723268901</v>
      </c>
      <c r="F566" s="54">
        <v>0.100365890299998</v>
      </c>
      <c r="G566" s="54">
        <v>3105.2227151798902</v>
      </c>
      <c r="H566" s="54">
        <v>3.73564187305902</v>
      </c>
      <c r="I566" s="128">
        <v>0.46267311182913301</v>
      </c>
      <c r="J566" s="128">
        <v>0.32243114660710898</v>
      </c>
      <c r="K566" s="128">
        <v>2857670</v>
      </c>
      <c r="L566" s="121">
        <v>40158.387361111112</v>
      </c>
      <c r="M566" s="128" t="s">
        <v>1487</v>
      </c>
    </row>
    <row r="567" spans="1:13">
      <c r="A567" s="54">
        <v>-1</v>
      </c>
      <c r="B567" s="121" t="s">
        <v>667</v>
      </c>
      <c r="C567" s="121">
        <v>41459</v>
      </c>
      <c r="D567" s="54">
        <v>62700000000</v>
      </c>
      <c r="E567" s="54">
        <v>1.87354926371332E-2</v>
      </c>
      <c r="F567" s="54">
        <v>9.87267257968703E-3</v>
      </c>
      <c r="G567" s="54">
        <v>181.383091393939</v>
      </c>
      <c r="H567" s="54">
        <v>20.950133613870999</v>
      </c>
      <c r="I567" s="128">
        <v>0.38835931172940003</v>
      </c>
      <c r="J567" s="128">
        <v>0.87620877953588405</v>
      </c>
      <c r="K567" s="128">
        <v>10234950</v>
      </c>
      <c r="L567" s="121">
        <v>40459.480844907404</v>
      </c>
      <c r="M567" s="128" t="s">
        <v>1488</v>
      </c>
    </row>
    <row r="568" spans="1:13">
      <c r="A568" s="54">
        <v>-1</v>
      </c>
      <c r="B568" s="121" t="s">
        <v>668</v>
      </c>
      <c r="C568" s="121">
        <v>41459</v>
      </c>
      <c r="D568" s="54">
        <v>406805000000</v>
      </c>
      <c r="E568" s="54">
        <v>0.11334307256053</v>
      </c>
      <c r="F568" s="54">
        <v>5.9266642735148901E-2</v>
      </c>
      <c r="G568" s="54">
        <v>2585.3181584358599</v>
      </c>
      <c r="H568" s="54">
        <v>6.7689927999374904</v>
      </c>
      <c r="I568" s="128">
        <v>0.81164880373693304</v>
      </c>
      <c r="J568" s="128">
        <v>0.30997089147378198</v>
      </c>
      <c r="K568" s="128">
        <v>5962588</v>
      </c>
      <c r="L568" s="121">
        <v>40142.649687500001</v>
      </c>
      <c r="M568" s="128" t="s">
        <v>1489</v>
      </c>
    </row>
    <row r="569" spans="1:13">
      <c r="A569" s="54">
        <v>-1</v>
      </c>
      <c r="B569" s="121" t="s">
        <v>669</v>
      </c>
      <c r="C569" s="121">
        <v>41459</v>
      </c>
      <c r="D569" s="54">
        <v>14400000000</v>
      </c>
      <c r="E569" s="54">
        <v>-6.9725325172382405E-2</v>
      </c>
      <c r="F569" s="54">
        <v>-2.4331380198175101E-2</v>
      </c>
      <c r="G569" s="54">
        <v>-938.9038425</v>
      </c>
      <c r="H569" s="54">
        <v>-2.5561723057917898</v>
      </c>
      <c r="I569" s="128">
        <v>0.18298813657496399</v>
      </c>
      <c r="J569" s="128">
        <v>0.38159869297125298</v>
      </c>
      <c r="K569" s="128">
        <v>4764300</v>
      </c>
      <c r="L569" s="121">
        <v>39433</v>
      </c>
      <c r="M569" s="128" t="s">
        <v>1490</v>
      </c>
    </row>
    <row r="570" spans="1:13">
      <c r="A570" s="54">
        <v>-1</v>
      </c>
      <c r="B570" s="121" t="s">
        <v>670</v>
      </c>
      <c r="C570" s="121">
        <v>41459</v>
      </c>
      <c r="D570" s="54">
        <v>29270148000</v>
      </c>
      <c r="E570" s="54">
        <v>-3.0700286705357401E-2</v>
      </c>
      <c r="F570" s="54">
        <v>-8.7756788829786696E-3</v>
      </c>
      <c r="G570" s="54">
        <v>-406.90956157789202</v>
      </c>
      <c r="H570" s="54">
        <v>-7.3726456276101402</v>
      </c>
      <c r="I570" s="128">
        <v>0.25531029838235197</v>
      </c>
      <c r="J570" s="128">
        <v>0.67027710035419297</v>
      </c>
      <c r="K570" s="128">
        <v>5849567</v>
      </c>
      <c r="L570" s="121">
        <v>40148.368877314817</v>
      </c>
      <c r="M570" s="128" t="s">
        <v>1491</v>
      </c>
    </row>
    <row r="571" spans="1:13">
      <c r="A571" s="54">
        <v>-1</v>
      </c>
      <c r="B571" s="121" t="s">
        <v>671</v>
      </c>
      <c r="C571" s="121">
        <v>41459</v>
      </c>
      <c r="D571" s="54">
        <v>146280000000</v>
      </c>
      <c r="E571" s="54">
        <v>9.4217645921843202E-2</v>
      </c>
      <c r="F571" s="54">
        <v>3.8879897846391599E-2</v>
      </c>
      <c r="G571" s="54">
        <v>981.664503809812</v>
      </c>
      <c r="H571" s="54">
        <v>6.1120677957837701</v>
      </c>
      <c r="I571" s="128">
        <v>0.54182822177753098</v>
      </c>
      <c r="J571" s="128">
        <v>0.66296412895018697</v>
      </c>
      <c r="K571" s="128">
        <v>2663533</v>
      </c>
      <c r="L571" s="121">
        <v>38894</v>
      </c>
      <c r="M571" s="128" t="s">
        <v>1492</v>
      </c>
    </row>
    <row r="572" spans="1:13">
      <c r="A572" s="54">
        <v>-1</v>
      </c>
      <c r="B572" s="121" t="s">
        <v>672</v>
      </c>
      <c r="C572" s="121">
        <v>41459</v>
      </c>
      <c r="D572" s="54">
        <v>631163106000</v>
      </c>
      <c r="E572" s="54">
        <v>0.17994228300766099</v>
      </c>
      <c r="F572" s="54">
        <v>0.10106400793101</v>
      </c>
      <c r="G572" s="54">
        <v>4647.0267616767496</v>
      </c>
      <c r="H572" s="54">
        <v>6.4127024715578598</v>
      </c>
      <c r="I572" s="128">
        <v>1.09561285669172</v>
      </c>
      <c r="J572" s="128">
        <v>1.16459607379449</v>
      </c>
      <c r="K572" s="128">
        <v>3103594</v>
      </c>
      <c r="L572" s="121">
        <v>40263.620532407411</v>
      </c>
      <c r="M572" s="128" t="s">
        <v>1493</v>
      </c>
    </row>
    <row r="573" spans="1:13">
      <c r="A573" s="54">
        <v>-1</v>
      </c>
      <c r="B573" s="121" t="s">
        <v>673</v>
      </c>
      <c r="C573" s="121">
        <v>41459</v>
      </c>
      <c r="D573" s="54">
        <v>524543306000</v>
      </c>
      <c r="E573" s="54">
        <v>0.18266892244495</v>
      </c>
      <c r="F573" s="54">
        <v>8.5914371549058094E-2</v>
      </c>
      <c r="G573" s="54">
        <v>2506.2134590384699</v>
      </c>
      <c r="H573" s="54">
        <v>2.7930581789651798</v>
      </c>
      <c r="I573" s="128">
        <v>0.58264391709731</v>
      </c>
      <c r="J573" s="128">
        <v>1.5584831067599401</v>
      </c>
      <c r="K573" s="128">
        <v>29333334</v>
      </c>
      <c r="L573" s="121">
        <v>40253.744942129626</v>
      </c>
      <c r="M573" s="128" t="s">
        <v>1494</v>
      </c>
    </row>
    <row r="574" spans="1:13">
      <c r="A574" s="54">
        <v>-1</v>
      </c>
      <c r="B574" s="121" t="s">
        <v>674</v>
      </c>
      <c r="C574" s="121">
        <v>41459</v>
      </c>
      <c r="D574" s="54">
        <v>138880000000</v>
      </c>
      <c r="E574" s="54">
        <v>9.57189947676612E-2</v>
      </c>
      <c r="F574" s="54">
        <v>4.6290917256117503E-2</v>
      </c>
      <c r="G574" s="54">
        <v>1314.09383764835</v>
      </c>
      <c r="H574" s="54">
        <v>8.5229834271524094</v>
      </c>
      <c r="I574" s="128">
        <v>0.80960920254949797</v>
      </c>
      <c r="J574" s="128">
        <v>0.40824598387653599</v>
      </c>
      <c r="K574" s="128">
        <v>7059214</v>
      </c>
      <c r="L574" s="121">
        <v>39057</v>
      </c>
      <c r="M574" s="128" t="s">
        <v>1495</v>
      </c>
    </row>
    <row r="575" spans="1:13">
      <c r="A575" s="54">
        <v>-1</v>
      </c>
      <c r="B575" s="121" t="s">
        <v>675</v>
      </c>
      <c r="C575" s="121">
        <v>41459</v>
      </c>
      <c r="D575" s="54">
        <v>1050000000000</v>
      </c>
      <c r="E575" s="54">
        <v>0.178470378354497</v>
      </c>
      <c r="F575" s="54">
        <v>0.11117303388635601</v>
      </c>
      <c r="G575" s="54">
        <v>2188.7479934857101</v>
      </c>
      <c r="H575" s="54">
        <v>6.8532330102158499</v>
      </c>
      <c r="I575" s="128">
        <v>1.1603912937617</v>
      </c>
      <c r="J575" s="128">
        <v>0.863419663404695</v>
      </c>
      <c r="K575" s="128">
        <v>14008510</v>
      </c>
      <c r="L575" s="121">
        <v>39982.353773148148</v>
      </c>
      <c r="M575" s="128" t="s">
        <v>1496</v>
      </c>
    </row>
    <row r="576" spans="1:13">
      <c r="A576" s="54">
        <v>-1</v>
      </c>
      <c r="B576" s="121" t="s">
        <v>676</v>
      </c>
      <c r="C576" s="121">
        <v>41459</v>
      </c>
      <c r="D576" s="54">
        <v>669140896000</v>
      </c>
      <c r="E576" s="54">
        <v>0.16287121122092199</v>
      </c>
      <c r="F576" s="54">
        <v>0.12601309269264299</v>
      </c>
      <c r="G576" s="54">
        <v>4186.0834637293201</v>
      </c>
      <c r="H576" s="54">
        <v>6.9277166237302596</v>
      </c>
      <c r="I576" s="128">
        <v>1.1148625338590901</v>
      </c>
      <c r="J576" s="128">
        <v>-0.84399830139397503</v>
      </c>
      <c r="K576" s="128">
        <v>10993435</v>
      </c>
      <c r="L576" s="121">
        <v>36740</v>
      </c>
      <c r="M576" s="128" t="s">
        <v>1644</v>
      </c>
    </row>
    <row r="577" spans="1:13">
      <c r="A577" s="54">
        <v>-1</v>
      </c>
      <c r="B577" s="121" t="s">
        <v>677</v>
      </c>
      <c r="C577" s="121">
        <v>41459</v>
      </c>
      <c r="D577" s="54">
        <v>143006733600</v>
      </c>
      <c r="E577" s="54">
        <v>2.7374413148900701E-2</v>
      </c>
      <c r="F577" s="54">
        <v>1.38381366119181E-2</v>
      </c>
      <c r="G577" s="54">
        <v>302.43593970529002</v>
      </c>
      <c r="H577" s="54">
        <v>16.8630752184073</v>
      </c>
      <c r="I577" s="128">
        <v>0.47466030326862302</v>
      </c>
      <c r="J577" s="128">
        <v>0.29215927443368001</v>
      </c>
      <c r="K577" s="128">
        <v>14834722</v>
      </c>
      <c r="L577" s="121">
        <v>40200.721944444442</v>
      </c>
      <c r="M577" s="128" t="s">
        <v>1497</v>
      </c>
    </row>
    <row r="578" spans="1:13">
      <c r="A578" s="54">
        <v>-1</v>
      </c>
      <c r="B578" s="121" t="s">
        <v>678</v>
      </c>
      <c r="C578" s="121">
        <v>41459</v>
      </c>
      <c r="D578" s="54">
        <v>39000000000</v>
      </c>
      <c r="E578" s="54">
        <v>9.3764050931108206E-2</v>
      </c>
      <c r="F578" s="54">
        <v>3.7098851205295401E-2</v>
      </c>
      <c r="G578" s="54">
        <v>1255.8868849999999</v>
      </c>
      <c r="H578" s="54">
        <v>5.1756253510044399</v>
      </c>
      <c r="I578" s="128">
        <v>0.47313319190106401</v>
      </c>
      <c r="J578" s="128">
        <v>0.125936079884441</v>
      </c>
      <c r="K578" s="128">
        <v>1794186</v>
      </c>
      <c r="L578" s="121">
        <v>40119.477997685186</v>
      </c>
      <c r="M578" s="128" t="s">
        <v>1498</v>
      </c>
    </row>
    <row r="579" spans="1:13">
      <c r="A579" s="54">
        <v>-1</v>
      </c>
      <c r="B579" s="121" t="s">
        <v>95</v>
      </c>
      <c r="C579" s="121">
        <v>41459</v>
      </c>
      <c r="D579" s="54">
        <v>168800000000</v>
      </c>
      <c r="E579" s="54">
        <v>0.16671997125141899</v>
      </c>
      <c r="F579" s="54">
        <v>6.1895161534417702E-2</v>
      </c>
      <c r="G579" s="54">
        <v>5133.220053125</v>
      </c>
      <c r="H579" s="54">
        <v>4.1104803187143197</v>
      </c>
      <c r="I579" s="128">
        <v>0.67431014917671495</v>
      </c>
      <c r="J579" s="128">
        <v>-0.37584626646497199</v>
      </c>
      <c r="K579" s="128">
        <v>6162350</v>
      </c>
      <c r="L579" s="121">
        <v>38476</v>
      </c>
      <c r="M579" s="128" t="s">
        <v>1499</v>
      </c>
    </row>
    <row r="580" spans="1:13">
      <c r="A580" s="54">
        <v>-1</v>
      </c>
      <c r="B580" s="121" t="s">
        <v>679</v>
      </c>
      <c r="C580" s="121">
        <v>41459</v>
      </c>
      <c r="D580" s="54">
        <v>275275000000</v>
      </c>
      <c r="E580" s="54">
        <v>0.145126544370792</v>
      </c>
      <c r="F580" s="54">
        <v>0.12993508609989299</v>
      </c>
      <c r="G580" s="54">
        <v>2458.70876197403</v>
      </c>
      <c r="H580" s="54">
        <v>5.8160609427035004</v>
      </c>
      <c r="I580" s="128">
        <v>0.81574493168312601</v>
      </c>
      <c r="J580" s="128">
        <v>1.0302560004577599</v>
      </c>
      <c r="K580" s="128">
        <v>5832770</v>
      </c>
      <c r="L580" s="121">
        <v>39316</v>
      </c>
      <c r="M580" s="128" t="s">
        <v>1500</v>
      </c>
    </row>
    <row r="581" spans="1:13">
      <c r="A581" s="54">
        <v>-1</v>
      </c>
      <c r="B581" s="121" t="s">
        <v>680</v>
      </c>
      <c r="C581" s="121">
        <v>41459</v>
      </c>
      <c r="D581" s="54">
        <v>121151925000</v>
      </c>
      <c r="E581" s="54">
        <v>0.11336398364382599</v>
      </c>
      <c r="F581" s="54">
        <v>2.40261244721682E-2</v>
      </c>
      <c r="G581" s="54">
        <v>1789.1092813671801</v>
      </c>
      <c r="H581" s="54">
        <v>5.0304361470432397</v>
      </c>
      <c r="I581" s="128">
        <v>0.569719609606543</v>
      </c>
      <c r="J581" s="128">
        <v>0.448140848548714</v>
      </c>
      <c r="K581" s="128">
        <v>9949770</v>
      </c>
      <c r="L581" s="121">
        <v>39408</v>
      </c>
      <c r="M581" s="128" t="s">
        <v>1501</v>
      </c>
    </row>
    <row r="582" spans="1:13">
      <c r="A582" s="54">
        <v>-1</v>
      </c>
      <c r="B582" s="121" t="s">
        <v>681</v>
      </c>
      <c r="C582" s="121">
        <v>41459</v>
      </c>
      <c r="D582" s="54">
        <v>14450000000</v>
      </c>
      <c r="E582" s="54">
        <v>-2.4505802900096799E-2</v>
      </c>
      <c r="F582" s="54">
        <v>-1.45817037277047E-2</v>
      </c>
      <c r="G582" s="54">
        <v>-297.27505470588198</v>
      </c>
      <c r="H582" s="54">
        <v>-5.7186096616211</v>
      </c>
      <c r="I582" s="128">
        <v>0.142198021498847</v>
      </c>
      <c r="J582" s="128">
        <v>0.36193682702255298</v>
      </c>
      <c r="K582" s="128">
        <v>7337650</v>
      </c>
      <c r="L582" s="121">
        <v>40319.484467592592</v>
      </c>
      <c r="M582" s="128" t="s">
        <v>1502</v>
      </c>
    </row>
    <row r="583" spans="1:13">
      <c r="A583" s="54">
        <v>-1</v>
      </c>
      <c r="B583" s="121" t="s">
        <v>682</v>
      </c>
      <c r="C583" s="121">
        <v>41459</v>
      </c>
      <c r="D583" s="54">
        <v>204181977600</v>
      </c>
      <c r="E583" s="54">
        <v>7.2653405981455393E-2</v>
      </c>
      <c r="F583" s="54">
        <v>3.5456649550605901E-2</v>
      </c>
      <c r="G583" s="54">
        <v>1101.7028945849499</v>
      </c>
      <c r="H583" s="54">
        <v>8.7137830418577895</v>
      </c>
      <c r="I583" s="128">
        <v>0.71844706958079096</v>
      </c>
      <c r="J583" s="128">
        <v>0.26175391421660299</v>
      </c>
      <c r="K583" s="128">
        <v>18750370</v>
      </c>
      <c r="L583" s="121">
        <v>39414</v>
      </c>
      <c r="M583" s="128" t="s">
        <v>1503</v>
      </c>
    </row>
    <row r="584" spans="1:13">
      <c r="A584" s="54">
        <v>-1</v>
      </c>
      <c r="B584" s="121" t="s">
        <v>683</v>
      </c>
      <c r="C584" s="121">
        <v>41459</v>
      </c>
      <c r="D584" s="54">
        <v>12095910000</v>
      </c>
      <c r="E584" s="54">
        <v>5.6361083057452299E-2</v>
      </c>
      <c r="F584" s="54">
        <v>3.11413476438148E-2</v>
      </c>
      <c r="G584" s="54">
        <v>677.47016371649602</v>
      </c>
      <c r="H584" s="54">
        <v>8.8564785895292193</v>
      </c>
      <c r="I584" s="128">
        <v>0.49362849150386801</v>
      </c>
      <c r="J584" s="128">
        <v>1.20896621504256</v>
      </c>
      <c r="K584" s="128">
        <v>992613</v>
      </c>
      <c r="L584" s="121">
        <v>39066</v>
      </c>
      <c r="M584" s="128" t="s">
        <v>1504</v>
      </c>
    </row>
    <row r="585" spans="1:13">
      <c r="A585" s="54">
        <v>-1</v>
      </c>
      <c r="B585" s="121" t="s">
        <v>684</v>
      </c>
      <c r="C585" s="121">
        <v>41459</v>
      </c>
      <c r="D585" s="54">
        <v>62000000000</v>
      </c>
      <c r="E585" s="54">
        <v>0.20384754163645</v>
      </c>
      <c r="F585" s="54">
        <v>5.59171458303813E-2</v>
      </c>
      <c r="G585" s="54">
        <v>2894.4576139999999</v>
      </c>
      <c r="H585" s="54">
        <v>5.3550620071370698</v>
      </c>
      <c r="I585" s="128">
        <v>1.01167017378229</v>
      </c>
      <c r="J585" s="128">
        <v>0.45599933286702299</v>
      </c>
      <c r="K585" s="128">
        <v>2897522</v>
      </c>
      <c r="L585" s="121">
        <v>39717.608067129629</v>
      </c>
      <c r="M585" s="128" t="s">
        <v>1505</v>
      </c>
    </row>
    <row r="586" spans="1:13">
      <c r="A586" s="54">
        <v>-1</v>
      </c>
      <c r="B586" s="121" t="s">
        <v>685</v>
      </c>
      <c r="C586" s="121">
        <v>41459</v>
      </c>
      <c r="D586" s="54">
        <v>2121910766000</v>
      </c>
      <c r="E586" s="54">
        <v>0.29421233088944898</v>
      </c>
      <c r="F586" s="54">
        <v>0.138437508879376</v>
      </c>
      <c r="G586" s="54">
        <v>6847.9377010467297</v>
      </c>
      <c r="H586" s="54">
        <v>12.5585254648059</v>
      </c>
      <c r="I586" s="128">
        <v>2.24321221890626</v>
      </c>
      <c r="J586" s="128">
        <v>1.1828184046254</v>
      </c>
      <c r="K586" s="128">
        <v>4740894</v>
      </c>
      <c r="L586" s="121">
        <v>39778.373310185183</v>
      </c>
      <c r="M586" s="128" t="s">
        <v>1506</v>
      </c>
    </row>
    <row r="587" spans="1:13">
      <c r="A587" s="54">
        <v>-1</v>
      </c>
      <c r="B587" s="121" t="s">
        <v>686</v>
      </c>
      <c r="C587" s="121">
        <v>41459</v>
      </c>
      <c r="D587" s="54">
        <v>1398000000000</v>
      </c>
      <c r="E587" s="54">
        <v>0.27339562019053698</v>
      </c>
      <c r="F587" s="54">
        <v>0.23266649846255</v>
      </c>
      <c r="G587" s="54">
        <v>11679.1777834191</v>
      </c>
      <c r="H587" s="54">
        <v>4.1098783570317297</v>
      </c>
      <c r="I587" s="128">
        <v>1.0584506021832001</v>
      </c>
      <c r="J587" s="128">
        <v>0.91019491807822395</v>
      </c>
      <c r="K587" s="128">
        <v>11977900</v>
      </c>
      <c r="L587" s="121">
        <v>39287</v>
      </c>
      <c r="M587" s="128" t="s">
        <v>1507</v>
      </c>
    </row>
    <row r="588" spans="1:13">
      <c r="A588" s="54">
        <v>-1</v>
      </c>
      <c r="B588" s="121" t="s">
        <v>687</v>
      </c>
      <c r="C588" s="121">
        <v>41459</v>
      </c>
      <c r="D588" s="54">
        <v>212896811000</v>
      </c>
      <c r="E588" s="54">
        <v>7.8401540190256802E-2</v>
      </c>
      <c r="F588" s="54">
        <v>2.1707028940364099E-2</v>
      </c>
      <c r="G588" s="54">
        <v>1378.26248830279</v>
      </c>
      <c r="H588" s="54">
        <v>6.45740566512809</v>
      </c>
      <c r="I588" s="128">
        <v>0.41597316278524399</v>
      </c>
      <c r="J588" s="128">
        <v>1.1629680178192501</v>
      </c>
      <c r="K588" s="128">
        <v>3308345</v>
      </c>
      <c r="L588" s="121">
        <v>37438</v>
      </c>
      <c r="M588" s="128" t="s">
        <v>1508</v>
      </c>
    </row>
    <row r="589" spans="1:13">
      <c r="A589" s="54">
        <v>-1</v>
      </c>
      <c r="B589" s="121" t="s">
        <v>688</v>
      </c>
      <c r="C589" s="121">
        <v>41459</v>
      </c>
      <c r="D589" s="54">
        <v>52614744000</v>
      </c>
      <c r="E589" s="54">
        <v>-0.45499237814022497</v>
      </c>
      <c r="F589" s="54">
        <v>-0.11431313865603</v>
      </c>
      <c r="G589" s="54">
        <v>-3151.70304603972</v>
      </c>
      <c r="H589" s="54">
        <v>-2.4748524483615699</v>
      </c>
      <c r="I589" s="128">
        <v>1.2546834871972501</v>
      </c>
      <c r="J589" s="128">
        <v>0.36637349841200401</v>
      </c>
      <c r="K589" s="128">
        <v>4826099</v>
      </c>
      <c r="L589" s="121">
        <v>40562.40896990741</v>
      </c>
      <c r="M589" s="128" t="s">
        <v>1509</v>
      </c>
    </row>
    <row r="590" spans="1:13">
      <c r="A590" s="54">
        <v>-1</v>
      </c>
      <c r="B590" s="121" t="s">
        <v>689</v>
      </c>
      <c r="C590" s="121">
        <v>41459</v>
      </c>
      <c r="D590" s="54">
        <v>44872324000</v>
      </c>
      <c r="E590" s="54">
        <v>-0.15498008457051399</v>
      </c>
      <c r="F590" s="54">
        <v>-3.7611193811871897E-2</v>
      </c>
      <c r="G590" s="54">
        <v>-2729.9464888870002</v>
      </c>
      <c r="H590" s="54">
        <v>-2.0513222595374399</v>
      </c>
      <c r="I590" s="128">
        <v>0.35800185439918603</v>
      </c>
      <c r="J590" s="128">
        <v>0.777504371277702</v>
      </c>
      <c r="K590" s="128">
        <v>2622495</v>
      </c>
      <c r="L590" s="121">
        <v>39359</v>
      </c>
      <c r="M590" s="128" t="s">
        <v>1510</v>
      </c>
    </row>
    <row r="591" spans="1:13">
      <c r="A591" s="54">
        <v>-1</v>
      </c>
      <c r="B591" s="121" t="s">
        <v>690</v>
      </c>
      <c r="C591" s="121">
        <v>41459</v>
      </c>
      <c r="D591" s="54">
        <v>7927578000</v>
      </c>
      <c r="E591" s="54">
        <v>-0.22559056448368001</v>
      </c>
      <c r="F591" s="54">
        <v>-0.151942176178504</v>
      </c>
      <c r="G591" s="54">
        <v>-3059.56646924193</v>
      </c>
      <c r="H591" s="54">
        <v>-0.88247796775893605</v>
      </c>
      <c r="I591" s="128">
        <v>0.21651932360125101</v>
      </c>
      <c r="J591" s="128">
        <v>-0.75287078461019696</v>
      </c>
      <c r="K591" s="128">
        <v>1640236</v>
      </c>
      <c r="L591" s="121">
        <v>40361.640787037039</v>
      </c>
      <c r="M591" s="128" t="s">
        <v>1511</v>
      </c>
    </row>
    <row r="592" spans="1:13">
      <c r="A592" s="54">
        <v>-1</v>
      </c>
      <c r="B592" s="121" t="s">
        <v>691</v>
      </c>
      <c r="C592" s="121">
        <v>41459</v>
      </c>
      <c r="D592" s="54">
        <v>15840000000</v>
      </c>
      <c r="E592" s="54">
        <v>-0.184094156181111</v>
      </c>
      <c r="F592" s="54">
        <v>-7.5019875579520001E-2</v>
      </c>
      <c r="G592" s="54">
        <v>-3623.3687202083302</v>
      </c>
      <c r="H592" s="54">
        <v>-0.91075467467474802</v>
      </c>
      <c r="I592" s="128">
        <v>0.19084356878672901</v>
      </c>
      <c r="J592" s="128">
        <v>0.94873395842043895</v>
      </c>
      <c r="K592" s="128">
        <v>3134409</v>
      </c>
      <c r="L592" s="121">
        <v>39429</v>
      </c>
      <c r="M592" s="128" t="s">
        <v>1512</v>
      </c>
    </row>
    <row r="593" spans="1:13">
      <c r="A593" s="54">
        <v>-1</v>
      </c>
      <c r="B593" s="121" t="s">
        <v>692</v>
      </c>
      <c r="C593" s="121">
        <v>41459</v>
      </c>
      <c r="D593" s="54">
        <v>48118276800</v>
      </c>
      <c r="E593" s="54">
        <v>0.14962335546762701</v>
      </c>
      <c r="F593" s="54">
        <v>7.1420546692826103E-2</v>
      </c>
      <c r="G593" s="54">
        <v>1536.0725579959401</v>
      </c>
      <c r="H593" s="54">
        <v>5.2731884036570502</v>
      </c>
      <c r="I593" s="128">
        <v>0.75702776919225601</v>
      </c>
      <c r="J593" s="128">
        <v>0.11601486590657301</v>
      </c>
      <c r="K593" s="128">
        <v>3376458</v>
      </c>
      <c r="L593" s="121">
        <v>40185</v>
      </c>
      <c r="M593" s="128" t="s">
        <v>1513</v>
      </c>
    </row>
    <row r="594" spans="1:13">
      <c r="A594" s="54">
        <v>-1</v>
      </c>
      <c r="B594" s="121" t="s">
        <v>693</v>
      </c>
      <c r="C594" s="121">
        <v>41459</v>
      </c>
      <c r="D594" s="54">
        <v>324828421500</v>
      </c>
      <c r="E594" s="54">
        <v>1.52964718035648E-2</v>
      </c>
      <c r="F594" s="54">
        <v>3.1642875597246902E-3</v>
      </c>
      <c r="G594" s="54">
        <v>252.254065146633</v>
      </c>
      <c r="H594" s="54">
        <v>21.803414731108099</v>
      </c>
      <c r="I594" s="128">
        <v>0.31415399661534499</v>
      </c>
      <c r="J594" s="128">
        <v>0.72955657580753697</v>
      </c>
      <c r="K594" s="128">
        <v>18393185</v>
      </c>
      <c r="L594" s="121">
        <v>39496</v>
      </c>
      <c r="M594" s="128" t="s">
        <v>1514</v>
      </c>
    </row>
    <row r="595" spans="1:13">
      <c r="A595" s="54">
        <v>-1</v>
      </c>
      <c r="B595" s="121" t="s">
        <v>694</v>
      </c>
      <c r="C595" s="121">
        <v>41459</v>
      </c>
      <c r="D595" s="54">
        <v>431999942400</v>
      </c>
      <c r="E595" s="54">
        <v>6.7368415367609097E-2</v>
      </c>
      <c r="F595" s="54">
        <v>5.46742855711543E-2</v>
      </c>
      <c r="G595" s="54">
        <v>2385.1336134844801</v>
      </c>
      <c r="H595" s="54">
        <v>12.074795238798201</v>
      </c>
      <c r="I595" s="128">
        <v>0.80339078401348296</v>
      </c>
      <c r="J595" s="128">
        <v>0.32471546405309398</v>
      </c>
      <c r="K595" s="128">
        <v>8754379</v>
      </c>
      <c r="L595" s="121">
        <v>39030</v>
      </c>
      <c r="M595" s="128" t="s">
        <v>1515</v>
      </c>
    </row>
    <row r="596" spans="1:13">
      <c r="A596" s="54">
        <v>-1</v>
      </c>
      <c r="B596" s="121" t="s">
        <v>1678</v>
      </c>
      <c r="C596" s="121">
        <v>41459</v>
      </c>
      <c r="D596" s="54">
        <v>105000000000</v>
      </c>
      <c r="E596" s="54">
        <v>1.0352936332426999E-2</v>
      </c>
      <c r="F596" s="54">
        <v>8.5242422574666899E-3</v>
      </c>
      <c r="G596" s="54">
        <v>109.880700857143</v>
      </c>
      <c r="H596" s="54">
        <v>273.023376862178</v>
      </c>
      <c r="I596" s="128">
        <v>2.7941148433054601</v>
      </c>
      <c r="J596" s="128">
        <v>0</v>
      </c>
      <c r="K596" s="128">
        <v>1404600</v>
      </c>
      <c r="L596" s="121">
        <v>41303.725856481484</v>
      </c>
      <c r="M596" s="128" t="s">
        <v>1679</v>
      </c>
    </row>
    <row r="597" spans="1:13">
      <c r="A597" s="54">
        <v>-1</v>
      </c>
      <c r="B597" s="121" t="s">
        <v>695</v>
      </c>
      <c r="C597" s="121">
        <v>41459</v>
      </c>
      <c r="D597" s="54">
        <v>262320110400</v>
      </c>
      <c r="E597" s="54">
        <v>0.11915170855255</v>
      </c>
      <c r="F597" s="54">
        <v>1.9551577850054899E-2</v>
      </c>
      <c r="G597" s="54">
        <v>1407.8076323819701</v>
      </c>
      <c r="H597" s="54">
        <v>8.0976972547815809</v>
      </c>
      <c r="I597" s="128">
        <v>0.92454603533211299</v>
      </c>
      <c r="J597" s="128">
        <v>0.96285968701847402</v>
      </c>
      <c r="K597" s="128">
        <v>7711751</v>
      </c>
      <c r="L597" s="121">
        <v>40444.688171296293</v>
      </c>
      <c r="M597" s="128" t="s">
        <v>1516</v>
      </c>
    </row>
    <row r="598" spans="1:13">
      <c r="A598" s="54">
        <v>-1</v>
      </c>
      <c r="B598" s="121" t="s">
        <v>696</v>
      </c>
      <c r="C598" s="121">
        <v>41459</v>
      </c>
      <c r="D598" s="54">
        <v>56300800000</v>
      </c>
      <c r="E598" s="54">
        <v>0.22790212615354</v>
      </c>
      <c r="F598" s="54">
        <v>5.5654548143747103E-2</v>
      </c>
      <c r="G598" s="54">
        <v>4011.64010526316</v>
      </c>
      <c r="H598" s="54">
        <v>3.19071493557131</v>
      </c>
      <c r="I598" s="128">
        <v>0.66943899957048203</v>
      </c>
      <c r="J598" s="128">
        <v>0.468255735749316</v>
      </c>
      <c r="K598" s="128">
        <v>2079010</v>
      </c>
      <c r="L598" s="121">
        <v>40099.482997685183</v>
      </c>
      <c r="M598" s="128" t="s">
        <v>1517</v>
      </c>
    </row>
    <row r="599" spans="1:13">
      <c r="A599" s="54">
        <v>-1</v>
      </c>
      <c r="B599" s="121" t="s">
        <v>697</v>
      </c>
      <c r="C599" s="121">
        <v>41459</v>
      </c>
      <c r="D599" s="54">
        <v>42262500000</v>
      </c>
      <c r="E599" s="54">
        <v>0.28902116284169399</v>
      </c>
      <c r="F599" s="54">
        <v>0.103754286730547</v>
      </c>
      <c r="G599" s="54">
        <v>4928.8632768411699</v>
      </c>
      <c r="H599" s="54">
        <v>2.5360817084808698</v>
      </c>
      <c r="I599" s="128">
        <v>0.67288003711353395</v>
      </c>
      <c r="J599" s="128">
        <v>0.15491726813022499</v>
      </c>
      <c r="K599" s="128">
        <v>1527328</v>
      </c>
      <c r="L599" s="121">
        <v>40148.404293981483</v>
      </c>
      <c r="M599" s="128" t="s">
        <v>1518</v>
      </c>
    </row>
    <row r="600" spans="1:13">
      <c r="A600" s="54">
        <v>-1</v>
      </c>
      <c r="B600" s="121" t="s">
        <v>698</v>
      </c>
      <c r="C600" s="121">
        <v>41459</v>
      </c>
      <c r="D600" s="54">
        <v>100202425600</v>
      </c>
      <c r="E600" s="54">
        <v>0.16524629749515299</v>
      </c>
      <c r="F600" s="54">
        <v>7.6617117408009805E-2</v>
      </c>
      <c r="G600" s="54">
        <v>2138.54595610761</v>
      </c>
      <c r="H600" s="54">
        <v>4.3019884486116098</v>
      </c>
      <c r="I600" s="128">
        <v>0.61252839164345696</v>
      </c>
      <c r="J600" s="128">
        <v>7.6887822908401002E-2</v>
      </c>
      <c r="K600" s="128">
        <v>4984838</v>
      </c>
      <c r="L600" s="121">
        <v>39651</v>
      </c>
      <c r="M600" s="128" t="s">
        <v>1519</v>
      </c>
    </row>
    <row r="601" spans="1:13">
      <c r="A601" s="54">
        <v>-1</v>
      </c>
      <c r="B601" s="121" t="s">
        <v>699</v>
      </c>
      <c r="C601" s="121">
        <v>41459</v>
      </c>
      <c r="D601" s="54">
        <v>247472834400</v>
      </c>
      <c r="E601" s="54">
        <v>2.3299265842132402E-2</v>
      </c>
      <c r="F601" s="54">
        <v>4.9294163428586103E-3</v>
      </c>
      <c r="G601" s="54">
        <v>495.345982832039</v>
      </c>
      <c r="H601" s="54">
        <v>19.9860306596185</v>
      </c>
      <c r="I601" s="128">
        <v>0.72555283156911299</v>
      </c>
      <c r="J601" s="128">
        <v>0.52954121921494302</v>
      </c>
      <c r="K601" s="128">
        <v>15469485</v>
      </c>
      <c r="L601" s="121">
        <v>40554.713726851849</v>
      </c>
      <c r="M601" s="128" t="s">
        <v>1520</v>
      </c>
    </row>
    <row r="602" spans="1:13">
      <c r="A602" s="54">
        <v>-1</v>
      </c>
      <c r="B602" s="121" t="s">
        <v>700</v>
      </c>
      <c r="C602" s="121">
        <v>41459</v>
      </c>
      <c r="D602" s="54">
        <v>24500000000</v>
      </c>
      <c r="E602" s="54">
        <v>4.4118956101218097E-2</v>
      </c>
      <c r="F602" s="54">
        <v>2.3245524749404601E-2</v>
      </c>
      <c r="G602" s="54">
        <v>668.71329728571402</v>
      </c>
      <c r="H602" s="54">
        <v>5.2339321114241102</v>
      </c>
      <c r="I602" s="128">
        <v>0.23229760950586201</v>
      </c>
      <c r="J602" s="128">
        <v>1.1703029151980699</v>
      </c>
      <c r="K602" s="128">
        <v>2661300</v>
      </c>
      <c r="L602" s="121">
        <v>39062</v>
      </c>
      <c r="M602" s="128" t="s">
        <v>1521</v>
      </c>
    </row>
    <row r="603" spans="1:13">
      <c r="A603" s="54">
        <v>-1</v>
      </c>
      <c r="B603" s="121" t="s">
        <v>701</v>
      </c>
      <c r="C603" s="121">
        <v>41459</v>
      </c>
      <c r="D603" s="54">
        <v>105989653200</v>
      </c>
      <c r="E603" s="54">
        <v>9.3601583975572E-2</v>
      </c>
      <c r="F603" s="54">
        <v>4.3398682665083503E-2</v>
      </c>
      <c r="G603" s="54">
        <v>914.88594977666401</v>
      </c>
      <c r="H603" s="54">
        <v>4.1535231805971398</v>
      </c>
      <c r="I603" s="128">
        <v>0.37593976900057102</v>
      </c>
      <c r="J603" s="128">
        <v>0.80713583286169499</v>
      </c>
      <c r="K603" s="128">
        <v>5340972</v>
      </c>
      <c r="L603" s="121">
        <v>38763</v>
      </c>
      <c r="M603" s="128" t="s">
        <v>1522</v>
      </c>
    </row>
    <row r="604" spans="1:13">
      <c r="A604" s="54">
        <v>-1</v>
      </c>
      <c r="B604" s="121" t="s">
        <v>702</v>
      </c>
      <c r="C604" s="121">
        <v>41459</v>
      </c>
      <c r="D604" s="54">
        <v>124941600000</v>
      </c>
      <c r="E604" s="54">
        <v>6.3181500682321099E-3</v>
      </c>
      <c r="F604" s="54">
        <v>1.3494273875191299E-3</v>
      </c>
      <c r="G604" s="54">
        <v>67.455077853973407</v>
      </c>
      <c r="H604" s="54">
        <v>53.368851012124999</v>
      </c>
      <c r="I604" s="128">
        <v>0.34221860710251101</v>
      </c>
      <c r="J604" s="128">
        <v>1.0573385428922699</v>
      </c>
      <c r="K604" s="128">
        <v>11108500</v>
      </c>
      <c r="L604" s="121">
        <v>40364.721805555557</v>
      </c>
      <c r="M604" s="128" t="s">
        <v>1523</v>
      </c>
    </row>
    <row r="605" spans="1:13">
      <c r="A605" s="54">
        <v>-1</v>
      </c>
      <c r="B605" s="121" t="s">
        <v>703</v>
      </c>
      <c r="C605" s="121">
        <v>41459</v>
      </c>
      <c r="D605" s="54">
        <v>83200000000</v>
      </c>
      <c r="E605" s="54">
        <v>0.12909898101367301</v>
      </c>
      <c r="F605" s="54">
        <v>3.6566390521691201E-2</v>
      </c>
      <c r="G605" s="54">
        <v>2477.4470832500001</v>
      </c>
      <c r="H605" s="54">
        <v>4.19786968218789</v>
      </c>
      <c r="I605" s="128">
        <v>0.52183306512052496</v>
      </c>
      <c r="J605" s="128">
        <v>7.58023936632128E-2</v>
      </c>
      <c r="K605" s="128">
        <v>3733163</v>
      </c>
      <c r="L605" s="121">
        <v>39398</v>
      </c>
      <c r="M605" s="128" t="s">
        <v>1524</v>
      </c>
    </row>
    <row r="606" spans="1:13">
      <c r="A606" s="54">
        <v>-1</v>
      </c>
      <c r="B606" s="121" t="s">
        <v>704</v>
      </c>
      <c r="C606" s="121">
        <v>41459</v>
      </c>
      <c r="D606" s="54">
        <v>95025215600</v>
      </c>
      <c r="E606" s="54">
        <v>1.51902748024412E-2</v>
      </c>
      <c r="F606" s="54">
        <v>9.43161952941695E-3</v>
      </c>
      <c r="G606" s="54">
        <v>179.84781753080199</v>
      </c>
      <c r="H606" s="54">
        <v>37.253718682755398</v>
      </c>
      <c r="I606" s="128">
        <v>0.63872139687788199</v>
      </c>
      <c r="J606" s="128">
        <v>1.3708527227391101</v>
      </c>
      <c r="K606" s="128">
        <v>9038463</v>
      </c>
      <c r="L606" s="121">
        <v>38867</v>
      </c>
      <c r="M606" s="128" t="s">
        <v>1525</v>
      </c>
    </row>
    <row r="607" spans="1:13">
      <c r="A607" s="54">
        <v>-1</v>
      </c>
      <c r="B607" s="121" t="s">
        <v>705</v>
      </c>
      <c r="C607" s="121">
        <v>41459</v>
      </c>
      <c r="D607" s="54">
        <v>43053200000</v>
      </c>
      <c r="E607" s="54">
        <v>0.16158047935083</v>
      </c>
      <c r="F607" s="54">
        <v>2.7360895776340498E-2</v>
      </c>
      <c r="G607" s="54">
        <v>2359.0914987968399</v>
      </c>
      <c r="H607" s="54">
        <v>3.1368007573144499</v>
      </c>
      <c r="I607" s="128">
        <v>0.49821230480916401</v>
      </c>
      <c r="J607" s="128">
        <v>0.175478259353612</v>
      </c>
      <c r="K607" s="128">
        <v>3745792</v>
      </c>
      <c r="L607" s="121">
        <v>40183.711909722224</v>
      </c>
      <c r="M607" s="128" t="s">
        <v>1526</v>
      </c>
    </row>
    <row r="608" spans="1:13">
      <c r="A608" s="54">
        <v>-1</v>
      </c>
      <c r="B608" s="121" t="s">
        <v>706</v>
      </c>
      <c r="C608" s="121">
        <v>41459</v>
      </c>
      <c r="D608" s="54">
        <v>22000000000</v>
      </c>
      <c r="E608" s="54">
        <v>-6.0689243267453502E-4</v>
      </c>
      <c r="F608" s="54">
        <v>-2.0927000364045399E-4</v>
      </c>
      <c r="G608" s="54">
        <v>-7.3941853999999996</v>
      </c>
      <c r="H608" s="54">
        <v>-297.53108435717598</v>
      </c>
      <c r="I608" s="128">
        <v>0.194284653246759</v>
      </c>
      <c r="J608" s="128">
        <v>1.6222617535835799</v>
      </c>
      <c r="K608" s="128">
        <v>3772240</v>
      </c>
      <c r="L608" s="121">
        <v>40164.732812499999</v>
      </c>
      <c r="M608" s="128" t="s">
        <v>1527</v>
      </c>
    </row>
    <row r="609" spans="1:13">
      <c r="A609" s="54">
        <v>-1</v>
      </c>
      <c r="B609" s="121" t="s">
        <v>707</v>
      </c>
      <c r="C609" s="121">
        <v>41459</v>
      </c>
      <c r="D609" s="54">
        <v>13770000000</v>
      </c>
      <c r="E609" s="54">
        <v>3.2830838817374697E-2</v>
      </c>
      <c r="F609" s="54">
        <v>2.9398592412286598E-3</v>
      </c>
      <c r="G609" s="54">
        <v>740.96665176470594</v>
      </c>
      <c r="H609" s="54">
        <v>10.931666061770599</v>
      </c>
      <c r="I609" s="128">
        <v>0.37434235325373499</v>
      </c>
      <c r="J609" s="128">
        <v>0.44967368264743202</v>
      </c>
      <c r="K609" s="128">
        <v>560892</v>
      </c>
      <c r="L609" s="121">
        <v>40289.692037037035</v>
      </c>
      <c r="M609" s="128" t="s">
        <v>1528</v>
      </c>
    </row>
    <row r="610" spans="1:13">
      <c r="A610" s="54">
        <v>-1</v>
      </c>
      <c r="B610" s="121" t="s">
        <v>708</v>
      </c>
      <c r="C610" s="121">
        <v>41459</v>
      </c>
      <c r="D610" s="54">
        <v>6339200000</v>
      </c>
      <c r="E610" s="54">
        <v>5.2242682010457502E-3</v>
      </c>
      <c r="F610" s="54">
        <v>2.5551848413273002E-3</v>
      </c>
      <c r="G610" s="54">
        <v>61.804800353356903</v>
      </c>
      <c r="H610" s="54">
        <v>90.607848710506204</v>
      </c>
      <c r="I610" s="128">
        <v>0.48024315716127403</v>
      </c>
      <c r="J610" s="128">
        <v>1.55017252150078</v>
      </c>
      <c r="K610" s="128">
        <v>790220</v>
      </c>
      <c r="L610" s="121">
        <v>40527.73164351852</v>
      </c>
      <c r="M610" s="128" t="s">
        <v>1529</v>
      </c>
    </row>
    <row r="611" spans="1:13">
      <c r="A611" s="54">
        <v>-1</v>
      </c>
      <c r="B611" s="121" t="s">
        <v>709</v>
      </c>
      <c r="C611" s="121">
        <v>41459</v>
      </c>
      <c r="D611" s="54">
        <v>115499576500</v>
      </c>
      <c r="E611" s="54">
        <v>0.32223909618695001</v>
      </c>
      <c r="F611" s="54">
        <v>8.4766010535015701E-2</v>
      </c>
      <c r="G611" s="54">
        <v>6818.5573457102701</v>
      </c>
      <c r="H611" s="54">
        <v>5.6463556802409798</v>
      </c>
      <c r="I611" s="128">
        <v>1.74862607643045</v>
      </c>
      <c r="J611" s="128">
        <v>-0.54993247275032597</v>
      </c>
      <c r="K611" s="128">
        <v>358385</v>
      </c>
      <c r="L611" s="121">
        <v>40254.717523148145</v>
      </c>
      <c r="M611" s="128" t="s">
        <v>1530</v>
      </c>
    </row>
    <row r="612" spans="1:13">
      <c r="A612" s="54">
        <v>-1</v>
      </c>
      <c r="B612" s="121" t="s">
        <v>90</v>
      </c>
      <c r="C612" s="121">
        <v>41459</v>
      </c>
      <c r="D612" s="54">
        <v>49300000000</v>
      </c>
      <c r="E612" s="54">
        <v>4.6497285453738497E-2</v>
      </c>
      <c r="F612" s="54">
        <v>4.3349578152119199E-2</v>
      </c>
      <c r="G612" s="54">
        <v>537.34906310344797</v>
      </c>
      <c r="H612" s="54">
        <v>31.636790993580298</v>
      </c>
      <c r="I612" s="128">
        <v>1.4691865131647599</v>
      </c>
      <c r="J612" s="128">
        <v>0.92443046284110497</v>
      </c>
      <c r="K612" s="128">
        <v>573100</v>
      </c>
      <c r="L612" s="121">
        <v>39080</v>
      </c>
      <c r="M612" s="128" t="s">
        <v>1531</v>
      </c>
    </row>
    <row r="613" spans="1:13">
      <c r="A613" s="54">
        <v>-1</v>
      </c>
      <c r="B613" s="121" t="s">
        <v>710</v>
      </c>
      <c r="C613" s="121">
        <v>41459</v>
      </c>
      <c r="D613" s="54">
        <v>117428460000</v>
      </c>
      <c r="E613" s="54">
        <v>0.105677027166035</v>
      </c>
      <c r="F613" s="54">
        <v>3.2874469873677502E-2</v>
      </c>
      <c r="G613" s="54">
        <v>3560.2814258349299</v>
      </c>
      <c r="H613" s="54">
        <v>4.57828976151161</v>
      </c>
      <c r="I613" s="128">
        <v>0.50929217086345502</v>
      </c>
      <c r="J613" s="128">
        <v>-0.19795806422269099</v>
      </c>
      <c r="K613" s="128">
        <v>2048356</v>
      </c>
      <c r="L613" s="121">
        <v>39926.568819444445</v>
      </c>
      <c r="M613" s="128" t="s">
        <v>1532</v>
      </c>
    </row>
    <row r="614" spans="1:13">
      <c r="A614" s="54">
        <v>-1</v>
      </c>
      <c r="B614" s="121" t="s">
        <v>711</v>
      </c>
      <c r="C614" s="121">
        <v>41459</v>
      </c>
      <c r="D614" s="54">
        <v>80686760000</v>
      </c>
      <c r="E614" s="54">
        <v>7.9570223266771795E-2</v>
      </c>
      <c r="F614" s="54">
        <v>1.6110735933548E-2</v>
      </c>
      <c r="G614" s="54">
        <v>1782.21870761944</v>
      </c>
      <c r="H614" s="54">
        <v>3.8154688708676798</v>
      </c>
      <c r="I614" s="128">
        <v>0.31718555861561498</v>
      </c>
      <c r="J614" s="128">
        <v>0.79645199086774199</v>
      </c>
      <c r="K614" s="128">
        <v>6885448</v>
      </c>
      <c r="L614" s="121">
        <v>39062</v>
      </c>
      <c r="M614" s="128" t="s">
        <v>1533</v>
      </c>
    </row>
    <row r="615" spans="1:13">
      <c r="A615" s="54">
        <v>-1</v>
      </c>
      <c r="B615" s="121" t="s">
        <v>712</v>
      </c>
      <c r="C615" s="121">
        <v>41459</v>
      </c>
      <c r="D615" s="54">
        <v>99172500000</v>
      </c>
      <c r="E615" s="54">
        <v>2.4318044696682701E-3</v>
      </c>
      <c r="F615" s="54">
        <v>3.80650672158E-4</v>
      </c>
      <c r="G615" s="54">
        <v>64.206173964556697</v>
      </c>
      <c r="H615" s="54">
        <v>194.68532740948399</v>
      </c>
      <c r="I615" s="128">
        <v>0.48893485404957698</v>
      </c>
      <c r="J615" s="128">
        <v>0.13137533714275401</v>
      </c>
      <c r="K615" s="128">
        <v>3829185</v>
      </c>
      <c r="L615" s="121">
        <v>39429</v>
      </c>
      <c r="M615" s="128" t="s">
        <v>1534</v>
      </c>
    </row>
    <row r="616" spans="1:13">
      <c r="A616" s="54">
        <v>-1</v>
      </c>
      <c r="B616" s="121" t="s">
        <v>713</v>
      </c>
      <c r="C616" s="121">
        <v>41459</v>
      </c>
      <c r="D616" s="54">
        <v>28500000000</v>
      </c>
      <c r="E616" s="54">
        <v>9.1929674767517996E-2</v>
      </c>
      <c r="F616" s="54">
        <v>1.2570888441593601E-2</v>
      </c>
      <c r="G616" s="54">
        <v>1720.6489836000001</v>
      </c>
      <c r="H616" s="54">
        <v>3.3127035521645301</v>
      </c>
      <c r="I616" s="128">
        <v>0.31484600114058803</v>
      </c>
      <c r="J616" s="128">
        <v>1.0120362774931799</v>
      </c>
      <c r="K616" s="128">
        <v>2360172</v>
      </c>
      <c r="L616" s="121">
        <v>39463</v>
      </c>
      <c r="M616" s="128" t="s">
        <v>1535</v>
      </c>
    </row>
    <row r="617" spans="1:13">
      <c r="A617" s="54">
        <v>-1</v>
      </c>
      <c r="B617" s="121" t="s">
        <v>714</v>
      </c>
      <c r="C617" s="121">
        <v>41459</v>
      </c>
      <c r="D617" s="54">
        <v>49600000000</v>
      </c>
      <c r="E617" s="54">
        <v>6.6358595288847202E-2</v>
      </c>
      <c r="F617" s="54">
        <v>1.45617830348141E-2</v>
      </c>
      <c r="G617" s="54">
        <v>916.39136174999999</v>
      </c>
      <c r="H617" s="54">
        <v>6.7656683146380603</v>
      </c>
      <c r="I617" s="128">
        <v>0.44152593175761201</v>
      </c>
      <c r="J617" s="128">
        <v>0.81468951527450995</v>
      </c>
      <c r="K617" s="128">
        <v>3584977</v>
      </c>
      <c r="L617" s="121">
        <v>39475</v>
      </c>
      <c r="M617" s="128" t="s">
        <v>1536</v>
      </c>
    </row>
    <row r="618" spans="1:13">
      <c r="A618" s="54">
        <v>-1</v>
      </c>
      <c r="B618" s="121" t="s">
        <v>715</v>
      </c>
      <c r="C618" s="121">
        <v>41459</v>
      </c>
      <c r="D618" s="54">
        <v>30750000000</v>
      </c>
      <c r="E618" s="54">
        <v>4.2264163990778397E-2</v>
      </c>
      <c r="F618" s="54">
        <v>9.0750590007881698E-3</v>
      </c>
      <c r="G618" s="54">
        <v>609.04906078670399</v>
      </c>
      <c r="H618" s="54">
        <v>6.7318058001830998</v>
      </c>
      <c r="I618" s="128">
        <v>0.31211683323995099</v>
      </c>
      <c r="J618" s="128">
        <v>0.80363807803165999</v>
      </c>
      <c r="K618" s="128">
        <v>3012896</v>
      </c>
      <c r="L618" s="121">
        <v>39444</v>
      </c>
      <c r="M618" s="128" t="s">
        <v>1537</v>
      </c>
    </row>
    <row r="619" spans="1:13">
      <c r="A619" s="54">
        <v>-1</v>
      </c>
      <c r="B619" s="121" t="s">
        <v>716</v>
      </c>
      <c r="C619" s="121">
        <v>41459</v>
      </c>
      <c r="D619" s="54">
        <v>81866400000</v>
      </c>
      <c r="E619" s="54">
        <v>9.4690851599001202E-2</v>
      </c>
      <c r="F619" s="54">
        <v>1.2071652154398101E-2</v>
      </c>
      <c r="G619" s="54">
        <v>1528.3441405020901</v>
      </c>
      <c r="H619" s="54">
        <v>4.5801202847549698</v>
      </c>
      <c r="I619" s="128">
        <v>0.46262888032333899</v>
      </c>
      <c r="J619" s="128">
        <v>0.65273346550450695</v>
      </c>
      <c r="K619" s="128">
        <v>7116555</v>
      </c>
      <c r="L619" s="121">
        <v>40122.600173611114</v>
      </c>
      <c r="M619" s="128" t="s">
        <v>1538</v>
      </c>
    </row>
    <row r="620" spans="1:13">
      <c r="A620" s="54">
        <v>-1</v>
      </c>
      <c r="B620" s="121" t="s">
        <v>66</v>
      </c>
      <c r="C620" s="121">
        <v>41459</v>
      </c>
      <c r="D620" s="54">
        <v>63497227882400</v>
      </c>
      <c r="E620" s="54">
        <v>0.100583351099438</v>
      </c>
      <c r="F620" s="54">
        <v>1.01727381133095E-2</v>
      </c>
      <c r="G620" s="54">
        <v>1803.67228670229</v>
      </c>
      <c r="H620" s="54">
        <v>15.1912296940018</v>
      </c>
      <c r="I620" s="128">
        <v>1.49468468997074</v>
      </c>
      <c r="J620" s="128">
        <v>1.2381425977343501</v>
      </c>
      <c r="K620" s="128">
        <v>231741707</v>
      </c>
      <c r="L620" s="121">
        <v>39994.399317129632</v>
      </c>
      <c r="M620" s="128" t="s">
        <v>1539</v>
      </c>
    </row>
    <row r="621" spans="1:13">
      <c r="A621" s="54">
        <v>-1</v>
      </c>
      <c r="B621" s="121" t="s">
        <v>717</v>
      </c>
      <c r="C621" s="121">
        <v>41459</v>
      </c>
      <c r="D621" s="54">
        <v>61200000000</v>
      </c>
      <c r="E621" s="54">
        <v>0.18822227281032</v>
      </c>
      <c r="F621" s="54">
        <v>3.6406298371425901E-2</v>
      </c>
      <c r="G621" s="54">
        <v>2818.2714306666699</v>
      </c>
      <c r="H621" s="54">
        <v>3.6192397542018102</v>
      </c>
      <c r="I621" s="128">
        <v>0.64986800035148895</v>
      </c>
      <c r="J621" s="128">
        <v>0.90699939198504897</v>
      </c>
      <c r="K621" s="128">
        <v>2660245</v>
      </c>
      <c r="L621" s="121">
        <v>39849.875509259262</v>
      </c>
      <c r="M621" s="128" t="s">
        <v>1540</v>
      </c>
    </row>
    <row r="622" spans="1:13">
      <c r="A622" s="54">
        <v>-1</v>
      </c>
      <c r="B622" s="121" t="s">
        <v>718</v>
      </c>
      <c r="C622" s="121">
        <v>41459</v>
      </c>
      <c r="D622" s="54">
        <v>5581618350000</v>
      </c>
      <c r="E622" s="54">
        <v>0.33199164585197299</v>
      </c>
      <c r="F622" s="54">
        <v>0.27978424124028001</v>
      </c>
      <c r="G622" s="54">
        <v>11081.4464532047</v>
      </c>
      <c r="H622" s="54">
        <v>18.950594661698499</v>
      </c>
      <c r="I622" s="128">
        <v>5.6551611145033203</v>
      </c>
      <c r="J622" s="128">
        <v>3.7313654066250798E-2</v>
      </c>
      <c r="K622" s="128">
        <v>8069837</v>
      </c>
      <c r="L622" s="121">
        <v>40571.491574074076</v>
      </c>
      <c r="M622" s="128" t="s">
        <v>1541</v>
      </c>
    </row>
    <row r="623" spans="1:13">
      <c r="A623" s="54">
        <v>-1</v>
      </c>
      <c r="B623" s="121" t="s">
        <v>719</v>
      </c>
      <c r="C623" s="121">
        <v>41459</v>
      </c>
      <c r="D623" s="54">
        <v>5123843806800</v>
      </c>
      <c r="E623" s="54">
        <v>2.3314277033957501E-2</v>
      </c>
      <c r="F623" s="54">
        <v>4.1492924832603898E-3</v>
      </c>
      <c r="G623" s="54">
        <v>267.10985098610001</v>
      </c>
      <c r="H623" s="54">
        <v>43.427825507654703</v>
      </c>
      <c r="I623" s="128">
        <v>0.98545726761109198</v>
      </c>
      <c r="J623" s="128">
        <v>3.5252075500329201</v>
      </c>
      <c r="K623" s="128">
        <v>132513201</v>
      </c>
      <c r="L623" s="121">
        <v>39696</v>
      </c>
      <c r="M623" s="128" t="s">
        <v>1542</v>
      </c>
    </row>
    <row r="624" spans="1:13">
      <c r="A624" s="54">
        <v>-1</v>
      </c>
      <c r="B624" s="121" t="s">
        <v>720</v>
      </c>
      <c r="C624" s="121">
        <v>41459</v>
      </c>
      <c r="D624" s="54">
        <v>33300000000</v>
      </c>
      <c r="E624" s="54">
        <v>7.4296160638239794E-2</v>
      </c>
      <c r="F624" s="54">
        <v>2.6295662971247E-2</v>
      </c>
      <c r="G624" s="54">
        <v>1571.5688566666699</v>
      </c>
      <c r="H624" s="54">
        <v>7.0630058319832996</v>
      </c>
      <c r="I624" s="128">
        <v>0.53014586581968104</v>
      </c>
      <c r="J624" s="128">
        <v>0.52090696610354403</v>
      </c>
      <c r="K624" s="128">
        <v>1159947</v>
      </c>
      <c r="L624" s="121">
        <v>40309.368680555555</v>
      </c>
      <c r="M624" s="128" t="s">
        <v>1543</v>
      </c>
    </row>
    <row r="625" spans="1:13">
      <c r="A625" s="54">
        <v>-1</v>
      </c>
      <c r="B625" s="121" t="s">
        <v>721</v>
      </c>
      <c r="C625" s="121">
        <v>41459</v>
      </c>
      <c r="D625" s="54">
        <v>63432000000</v>
      </c>
      <c r="E625" s="54">
        <v>-0.13942012399606099</v>
      </c>
      <c r="F625" s="54">
        <v>-5.6593259467918197E-2</v>
      </c>
      <c r="G625" s="54">
        <v>-1404.65851021566</v>
      </c>
      <c r="H625" s="54">
        <v>-1.2814502506546099</v>
      </c>
      <c r="I625" s="128">
        <v>0.19839680574676499</v>
      </c>
      <c r="J625" s="128">
        <v>1.20544367998991</v>
      </c>
      <c r="K625" s="128">
        <v>7162677</v>
      </c>
      <c r="L625" s="121">
        <v>40308.380729166667</v>
      </c>
      <c r="M625" s="128" t="s">
        <v>1544</v>
      </c>
    </row>
    <row r="626" spans="1:13">
      <c r="A626" s="54">
        <v>-1</v>
      </c>
      <c r="B626" s="121" t="s">
        <v>722</v>
      </c>
      <c r="C626" s="121">
        <v>41459</v>
      </c>
      <c r="D626" s="54">
        <v>455793558600</v>
      </c>
      <c r="E626" s="54">
        <v>4.9313836970309E-2</v>
      </c>
      <c r="F626" s="54">
        <v>1.8393462702956501E-2</v>
      </c>
      <c r="G626" s="54">
        <v>920.58738790478401</v>
      </c>
      <c r="H626" s="54">
        <v>9.3418616342042409</v>
      </c>
      <c r="I626" s="128">
        <v>0.44987326027131402</v>
      </c>
      <c r="J626" s="128">
        <v>0.64203299915220602</v>
      </c>
      <c r="K626" s="128">
        <v>29206017</v>
      </c>
      <c r="L626" s="121">
        <v>39433</v>
      </c>
      <c r="M626" s="128" t="s">
        <v>1715</v>
      </c>
    </row>
    <row r="627" spans="1:13">
      <c r="A627" s="54">
        <v>-1</v>
      </c>
      <c r="B627" s="121" t="s">
        <v>723</v>
      </c>
      <c r="C627" s="121">
        <v>41459</v>
      </c>
      <c r="D627" s="54">
        <v>31920830700</v>
      </c>
      <c r="E627" s="54">
        <v>-0.71145013658032197</v>
      </c>
      <c r="F627" s="54">
        <v>-0.224274875906041</v>
      </c>
      <c r="G627" s="54">
        <v>-4673.3224139954</v>
      </c>
      <c r="H627" s="54">
        <v>-0.62054353265147</v>
      </c>
      <c r="I627" s="128">
        <v>0.61321992942351899</v>
      </c>
      <c r="J627" s="128">
        <v>-0.22062771908845599</v>
      </c>
      <c r="K627" s="128">
        <v>1852500</v>
      </c>
      <c r="L627" s="121">
        <v>40395.570057870369</v>
      </c>
      <c r="M627" s="128" t="s">
        <v>1545</v>
      </c>
    </row>
    <row r="628" spans="1:13">
      <c r="A628" s="54">
        <v>-1</v>
      </c>
      <c r="B628" s="121" t="s">
        <v>724</v>
      </c>
      <c r="C628" s="121">
        <v>41459</v>
      </c>
      <c r="D628" s="54">
        <v>159565255500</v>
      </c>
      <c r="E628" s="54">
        <v>0.24347184150835899</v>
      </c>
      <c r="F628" s="54">
        <v>0.14170615410999299</v>
      </c>
      <c r="G628" s="54">
        <v>3584.3721159428701</v>
      </c>
      <c r="H628" s="54">
        <v>7.1142167094144497</v>
      </c>
      <c r="I628" s="128">
        <v>1.6044702228785901</v>
      </c>
      <c r="J628" s="128">
        <v>0.70705788747887</v>
      </c>
      <c r="K628" s="128">
        <v>790261</v>
      </c>
      <c r="L628" s="121">
        <v>39413</v>
      </c>
      <c r="M628" s="128" t="s">
        <v>1546</v>
      </c>
    </row>
    <row r="629" spans="1:13">
      <c r="A629" s="54">
        <v>-1</v>
      </c>
      <c r="B629" s="121" t="s">
        <v>725</v>
      </c>
      <c r="C629" s="121">
        <v>41459</v>
      </c>
      <c r="D629" s="54">
        <v>136421949300</v>
      </c>
      <c r="E629" s="54">
        <v>-0.12353661546392899</v>
      </c>
      <c r="F629" s="54">
        <v>-4.7249416237458999E-2</v>
      </c>
      <c r="G629" s="54">
        <v>-877.60347360906701</v>
      </c>
      <c r="H629" s="54">
        <v>-4.4439204233793603</v>
      </c>
      <c r="I629" s="128">
        <v>0.57850149131879902</v>
      </c>
      <c r="J629" s="128">
        <v>0.35259183917598902</v>
      </c>
      <c r="K629" s="128">
        <v>17013507</v>
      </c>
      <c r="L629" s="121">
        <v>40323.608622685184</v>
      </c>
      <c r="M629" s="128" t="s">
        <v>1547</v>
      </c>
    </row>
    <row r="630" spans="1:13">
      <c r="A630" s="54">
        <v>-1</v>
      </c>
      <c r="B630" s="121" t="s">
        <v>726</v>
      </c>
      <c r="C630" s="121">
        <v>41459</v>
      </c>
      <c r="D630" s="54">
        <v>7621328000</v>
      </c>
      <c r="E630" s="54">
        <v>-0.27757217664135198</v>
      </c>
      <c r="F630" s="54">
        <v>-0.13985022248828199</v>
      </c>
      <c r="G630" s="54">
        <v>-2444.0164666462601</v>
      </c>
      <c r="H630" s="54">
        <v>-1.0638226196437199</v>
      </c>
      <c r="I630" s="128">
        <v>0.37579993904231102</v>
      </c>
      <c r="J630" s="128">
        <v>1.47654339080393</v>
      </c>
      <c r="K630" s="128">
        <v>2683910</v>
      </c>
      <c r="L630" s="121">
        <v>39695</v>
      </c>
      <c r="M630" s="128" t="s">
        <v>1548</v>
      </c>
    </row>
    <row r="631" spans="1:13">
      <c r="A631" s="54">
        <v>-1</v>
      </c>
      <c r="B631" s="121" t="s">
        <v>727</v>
      </c>
      <c r="C631" s="121">
        <v>41459</v>
      </c>
      <c r="D631" s="54">
        <v>15106176000</v>
      </c>
      <c r="E631" s="54">
        <v>8.1465949645668195E-2</v>
      </c>
      <c r="F631" s="54">
        <v>4.79372577035896E-2</v>
      </c>
      <c r="G631" s="54">
        <v>878.68190540460898</v>
      </c>
      <c r="H631" s="54">
        <v>8.19409157707031</v>
      </c>
      <c r="I631" s="128">
        <v>0.68185386267897996</v>
      </c>
      <c r="J631" s="128">
        <v>0.243554623475602</v>
      </c>
      <c r="K631" s="128">
        <v>1298790</v>
      </c>
      <c r="L631" s="121">
        <v>40385.625949074078</v>
      </c>
      <c r="M631" s="128" t="s">
        <v>1549</v>
      </c>
    </row>
    <row r="632" spans="1:13">
      <c r="A632" s="54">
        <v>-1</v>
      </c>
      <c r="B632" s="121" t="s">
        <v>728</v>
      </c>
      <c r="C632" s="121">
        <v>41459</v>
      </c>
      <c r="D632" s="54">
        <v>8842057000</v>
      </c>
      <c r="E632" s="54">
        <v>0.116126347706867</v>
      </c>
      <c r="F632" s="54">
        <v>8.4621706342912995E-2</v>
      </c>
      <c r="G632" s="54">
        <v>1434.4232452584299</v>
      </c>
      <c r="H632" s="54">
        <v>4.6708668603546801</v>
      </c>
      <c r="I632" s="128">
        <v>0.52310459218342498</v>
      </c>
      <c r="J632" s="128">
        <v>0.40808649157437599</v>
      </c>
      <c r="K632" s="128">
        <v>434826</v>
      </c>
      <c r="L632" s="121">
        <v>40359.666932870372</v>
      </c>
      <c r="M632" s="128" t="s">
        <v>1550</v>
      </c>
    </row>
    <row r="633" spans="1:13">
      <c r="A633" s="54">
        <v>-1</v>
      </c>
      <c r="B633" s="121" t="s">
        <v>1632</v>
      </c>
      <c r="C633" s="121">
        <v>41459</v>
      </c>
      <c r="D633" s="54">
        <v>9046400000</v>
      </c>
      <c r="E633" s="54">
        <v>9.1030720067451998E-2</v>
      </c>
      <c r="F633" s="54">
        <v>3.8613254563502099E-2</v>
      </c>
      <c r="G633" s="54">
        <v>1315.5477568093399</v>
      </c>
      <c r="H633" s="54">
        <v>6.6892288436134502</v>
      </c>
      <c r="I633" s="128">
        <v>0.60530038565250299</v>
      </c>
      <c r="J633" s="128">
        <v>0.33066184250158298</v>
      </c>
      <c r="K633" s="128">
        <v>971095</v>
      </c>
      <c r="L633" s="121">
        <v>41198.605624999997</v>
      </c>
      <c r="M633" s="128" t="s">
        <v>1633</v>
      </c>
    </row>
    <row r="634" spans="1:13">
      <c r="A634" s="54">
        <v>-1</v>
      </c>
      <c r="B634" s="121" t="s">
        <v>1616</v>
      </c>
      <c r="C634" s="121">
        <v>41459</v>
      </c>
      <c r="D634" s="54">
        <v>3420000000</v>
      </c>
      <c r="E634" s="54">
        <v>-1.3270503182918499E-2</v>
      </c>
      <c r="F634" s="54">
        <v>-6.54274850460083E-3</v>
      </c>
      <c r="G634" s="54">
        <v>-133.350615555556</v>
      </c>
      <c r="H634" s="54">
        <v>-14.2481532018758</v>
      </c>
      <c r="I634" s="128">
        <v>0.211397548264394</v>
      </c>
      <c r="J634" s="128">
        <v>1.41032909791838</v>
      </c>
      <c r="K634" s="128">
        <v>667100</v>
      </c>
      <c r="L634" s="121">
        <v>41148.397210648145</v>
      </c>
      <c r="M634" s="128" t="s">
        <v>1617</v>
      </c>
    </row>
    <row r="635" spans="1:13">
      <c r="A635" s="54">
        <v>-1</v>
      </c>
      <c r="B635" s="121" t="s">
        <v>729</v>
      </c>
      <c r="C635" s="121">
        <v>41459</v>
      </c>
      <c r="D635" s="54">
        <v>41760510400</v>
      </c>
      <c r="E635" s="54">
        <v>6.7942083814066301E-2</v>
      </c>
      <c r="F635" s="54">
        <v>3.9079518344800099E-2</v>
      </c>
      <c r="G635" s="54">
        <v>739.74525283579896</v>
      </c>
      <c r="H635" s="54">
        <v>7.8405369656186599</v>
      </c>
      <c r="I635" s="128">
        <v>0.51908558187688003</v>
      </c>
      <c r="J635" s="128">
        <v>0.29502544046670998</v>
      </c>
      <c r="K635" s="128">
        <v>6085561</v>
      </c>
      <c r="L635" s="121">
        <v>39470</v>
      </c>
      <c r="M635" s="128" t="s">
        <v>1551</v>
      </c>
    </row>
    <row r="636" spans="1:13">
      <c r="A636" s="54">
        <v>-1</v>
      </c>
      <c r="B636" s="121" t="s">
        <v>730</v>
      </c>
      <c r="C636" s="121">
        <v>41459</v>
      </c>
      <c r="D636" s="54">
        <v>674788293000</v>
      </c>
      <c r="E636" s="54">
        <v>0.165454616748473</v>
      </c>
      <c r="F636" s="54">
        <v>8.0554509330529198E-2</v>
      </c>
      <c r="G636" s="54">
        <v>6945.6577837024097</v>
      </c>
      <c r="H636" s="54">
        <v>7.3427170742083803</v>
      </c>
      <c r="I636" s="128">
        <v>1.1996422005552001</v>
      </c>
      <c r="J636" s="128">
        <v>-0.58896042872381604</v>
      </c>
      <c r="K636" s="128">
        <v>7107092</v>
      </c>
      <c r="L636" s="121">
        <v>40164.366944444446</v>
      </c>
      <c r="M636" s="128" t="s">
        <v>1552</v>
      </c>
    </row>
    <row r="637" spans="1:13">
      <c r="A637" s="54">
        <v>-1</v>
      </c>
      <c r="B637" s="121" t="s">
        <v>731</v>
      </c>
      <c r="C637" s="121">
        <v>41459</v>
      </c>
      <c r="D637" s="54">
        <v>64500000000</v>
      </c>
      <c r="E637" s="54">
        <v>1.79748813802523E-2</v>
      </c>
      <c r="F637" s="54">
        <v>7.0673317996762701E-3</v>
      </c>
      <c r="G637" s="54">
        <v>336.23280360000001</v>
      </c>
      <c r="H637" s="54">
        <v>12.7887581281793</v>
      </c>
      <c r="I637" s="128">
        <v>0.22604758160455701</v>
      </c>
      <c r="J637" s="128">
        <v>0.24527660460887801</v>
      </c>
      <c r="K637" s="128">
        <v>5582100</v>
      </c>
      <c r="L637" s="121">
        <v>39079</v>
      </c>
      <c r="M637" s="128" t="s">
        <v>1553</v>
      </c>
    </row>
    <row r="638" spans="1:13">
      <c r="A638" s="54">
        <v>-1</v>
      </c>
      <c r="B638" s="121" t="s">
        <v>732</v>
      </c>
      <c r="C638" s="121">
        <v>41459</v>
      </c>
      <c r="D638" s="54">
        <v>117090525600</v>
      </c>
      <c r="E638" s="54">
        <v>0.12997400508342599</v>
      </c>
      <c r="F638" s="54">
        <v>8.1597039605114996E-2</v>
      </c>
      <c r="G638" s="54">
        <v>2548.2550691257602</v>
      </c>
      <c r="H638" s="54">
        <v>5.80789583402162</v>
      </c>
      <c r="I638" s="128">
        <v>0.79207784978055795</v>
      </c>
      <c r="J638" s="128">
        <v>0.75747117818447696</v>
      </c>
      <c r="K638" s="128">
        <v>2936566</v>
      </c>
      <c r="L638" s="121">
        <v>39050</v>
      </c>
      <c r="M638" s="128" t="s">
        <v>1554</v>
      </c>
    </row>
    <row r="639" spans="1:13">
      <c r="A639" s="54">
        <v>-1</v>
      </c>
      <c r="B639" s="121" t="s">
        <v>733</v>
      </c>
      <c r="C639" s="121">
        <v>41459</v>
      </c>
      <c r="D639" s="54">
        <v>183616881000</v>
      </c>
      <c r="E639" s="54">
        <v>3.4789588473601002E-2</v>
      </c>
      <c r="F639" s="54">
        <v>1.45297663639873E-2</v>
      </c>
      <c r="G639" s="54">
        <v>460.72069534717798</v>
      </c>
      <c r="H639" s="54">
        <v>11.069613437175599</v>
      </c>
      <c r="I639" s="128">
        <v>0.39532458630399597</v>
      </c>
      <c r="J639" s="128">
        <v>2.29852479989083</v>
      </c>
      <c r="K639" s="128">
        <v>32402979</v>
      </c>
      <c r="L639" s="121">
        <v>39786.647916666669</v>
      </c>
      <c r="M639" s="128" t="s">
        <v>1555</v>
      </c>
    </row>
    <row r="640" spans="1:13">
      <c r="A640" s="54">
        <v>-1</v>
      </c>
      <c r="B640" s="121" t="s">
        <v>112</v>
      </c>
      <c r="C640" s="121">
        <v>41459</v>
      </c>
      <c r="D640" s="54">
        <v>1432909440200</v>
      </c>
      <c r="E640" s="54">
        <v>0.157681128214264</v>
      </c>
      <c r="F640" s="54">
        <v>6.9194791816447901E-2</v>
      </c>
      <c r="G640" s="54">
        <v>3499.9694505242601</v>
      </c>
      <c r="H640" s="54">
        <v>6.8000593537852101</v>
      </c>
      <c r="I640" s="128">
        <v>0.81986953504055904</v>
      </c>
      <c r="J640" s="128">
        <v>0.32353101575191301</v>
      </c>
      <c r="K640" s="128">
        <v>8975281</v>
      </c>
      <c r="L640" s="121">
        <v>39440</v>
      </c>
      <c r="M640" s="128" t="s">
        <v>1556</v>
      </c>
    </row>
    <row r="641" spans="1:13">
      <c r="A641" s="54">
        <v>-1</v>
      </c>
      <c r="B641" s="121" t="s">
        <v>734</v>
      </c>
      <c r="C641" s="121">
        <v>41459</v>
      </c>
      <c r="D641" s="54">
        <v>135000000000</v>
      </c>
      <c r="E641" s="54">
        <v>-0.108910874476254</v>
      </c>
      <c r="F641" s="54">
        <v>-7.8110609638995104E-2</v>
      </c>
      <c r="G641" s="54">
        <v>-1589.92051752</v>
      </c>
      <c r="H641" s="54">
        <v>-3.3963961974797701</v>
      </c>
      <c r="I641" s="128">
        <v>0.386626547935359</v>
      </c>
      <c r="J641" s="128">
        <v>1.6816610956206499</v>
      </c>
      <c r="K641" s="128">
        <v>17070855</v>
      </c>
      <c r="L641" s="121">
        <v>39475</v>
      </c>
      <c r="M641" s="128" t="s">
        <v>1557</v>
      </c>
    </row>
    <row r="642" spans="1:13">
      <c r="A642" s="54">
        <v>-1</v>
      </c>
      <c r="B642" s="121" t="s">
        <v>735</v>
      </c>
      <c r="C642" s="121">
        <v>41459</v>
      </c>
      <c r="D642" s="54">
        <v>14400000000</v>
      </c>
      <c r="E642" s="54">
        <v>-7.2946563116278895E-2</v>
      </c>
      <c r="F642" s="54">
        <v>-3.3552212118142299E-2</v>
      </c>
      <c r="G642" s="54">
        <v>-743.25898266666695</v>
      </c>
      <c r="H642" s="54">
        <v>-3.2290225291180099</v>
      </c>
      <c r="I642" s="128">
        <v>0.24616326421305801</v>
      </c>
      <c r="J642" s="128">
        <v>0.36151742605718501</v>
      </c>
      <c r="K642" s="128">
        <v>1611931</v>
      </c>
      <c r="L642" s="121">
        <v>40387.739907407406</v>
      </c>
      <c r="M642" s="128" t="s">
        <v>1558</v>
      </c>
    </row>
    <row r="643" spans="1:13">
      <c r="A643" s="54">
        <v>-1</v>
      </c>
      <c r="B643" s="121" t="s">
        <v>736</v>
      </c>
      <c r="C643" s="121">
        <v>41459</v>
      </c>
      <c r="D643" s="54">
        <v>124200000000</v>
      </c>
      <c r="E643" s="54">
        <v>0.47510668675782097</v>
      </c>
      <c r="F643" s="54">
        <v>0.103545783684153</v>
      </c>
      <c r="G643" s="54">
        <v>10212.108819777801</v>
      </c>
      <c r="H643" s="54">
        <v>1.3513369514114</v>
      </c>
      <c r="I643" s="128">
        <v>0.52219369678151495</v>
      </c>
      <c r="J643" s="128">
        <v>1.97421977371335</v>
      </c>
      <c r="K643" s="128">
        <v>3465973</v>
      </c>
      <c r="L643" s="121">
        <v>39856.704618055555</v>
      </c>
      <c r="M643" s="128" t="s">
        <v>1559</v>
      </c>
    </row>
    <row r="644" spans="1:13">
      <c r="A644" s="54">
        <v>-1</v>
      </c>
      <c r="B644" s="121" t="s">
        <v>68</v>
      </c>
      <c r="C644" s="121">
        <v>41459</v>
      </c>
      <c r="D644" s="54">
        <v>58503860919000</v>
      </c>
      <c r="E644" s="54">
        <v>0.109738397447097</v>
      </c>
      <c r="F644" s="54">
        <v>2.12242938102504E-2</v>
      </c>
      <c r="G644" s="54">
        <v>1210.1939710998299</v>
      </c>
      <c r="H644" s="54">
        <v>52.057770493390798</v>
      </c>
      <c r="I644" s="128">
        <v>5.39135364041163</v>
      </c>
      <c r="J644" s="128">
        <v>1.0307858652111499</v>
      </c>
      <c r="K644" s="128">
        <v>245161719</v>
      </c>
      <c r="L644" s="121">
        <v>39344</v>
      </c>
      <c r="M644" s="128" t="s">
        <v>1560</v>
      </c>
    </row>
    <row r="645" spans="1:13">
      <c r="A645" s="54">
        <v>-1</v>
      </c>
      <c r="B645" s="121" t="s">
        <v>737</v>
      </c>
      <c r="C645" s="121">
        <v>41459</v>
      </c>
      <c r="D645" s="54">
        <v>91881961200</v>
      </c>
      <c r="E645" s="54">
        <v>4.2168648457588102E-2</v>
      </c>
      <c r="F645" s="54">
        <v>1.5693533959162401E-2</v>
      </c>
      <c r="G645" s="54">
        <v>450.74445129715002</v>
      </c>
      <c r="H645" s="54">
        <v>7.98678716873816</v>
      </c>
      <c r="I645" s="128">
        <v>0.358111982343021</v>
      </c>
      <c r="J645" s="128">
        <v>-0.75354778537898104</v>
      </c>
      <c r="K645" s="128">
        <v>14478448</v>
      </c>
      <c r="L645" s="121">
        <v>38910</v>
      </c>
      <c r="M645" s="128" t="s">
        <v>1561</v>
      </c>
    </row>
    <row r="646" spans="1:13">
      <c r="A646" s="54">
        <v>-1</v>
      </c>
      <c r="B646" s="121" t="s">
        <v>738</v>
      </c>
      <c r="C646" s="121">
        <v>41459</v>
      </c>
      <c r="D646" s="54">
        <v>4371483200</v>
      </c>
      <c r="E646" s="54">
        <v>-7.1589026530154802E-3</v>
      </c>
      <c r="F646" s="54">
        <v>-1.42646711217527E-3</v>
      </c>
      <c r="G646" s="54">
        <v>-70.971645687669593</v>
      </c>
      <c r="H646" s="54">
        <v>-39.452375281280297</v>
      </c>
      <c r="I646" s="128">
        <v>0.297394965317478</v>
      </c>
      <c r="J646" s="128">
        <v>0.12614452392574199</v>
      </c>
      <c r="K646" s="128">
        <v>760885</v>
      </c>
      <c r="L646" s="121">
        <v>40669.64634259259</v>
      </c>
      <c r="M646" s="128" t="s">
        <v>1562</v>
      </c>
    </row>
    <row r="647" spans="1:13">
      <c r="A647" s="54">
        <v>-1</v>
      </c>
      <c r="B647" s="121" t="s">
        <v>739</v>
      </c>
      <c r="C647" s="121">
        <v>41459</v>
      </c>
      <c r="D647" s="54">
        <v>81919920000</v>
      </c>
      <c r="E647" s="54">
        <v>0.104837145577604</v>
      </c>
      <c r="F647" s="54">
        <v>8.9256590891641396E-2</v>
      </c>
      <c r="G647" s="54">
        <v>664.52324003246099</v>
      </c>
      <c r="H647" s="54">
        <v>3.61161183750739</v>
      </c>
      <c r="I647" s="128">
        <v>0.37634613632342601</v>
      </c>
      <c r="J647" s="128">
        <v>1.56321116891268</v>
      </c>
      <c r="K647" s="128">
        <v>21197800</v>
      </c>
      <c r="L647" s="121">
        <v>40148.370254629626</v>
      </c>
      <c r="M647" s="128" t="s">
        <v>1563</v>
      </c>
    </row>
    <row r="648" spans="1:13">
      <c r="A648" s="54">
        <v>-1</v>
      </c>
      <c r="B648" s="121" t="s">
        <v>740</v>
      </c>
      <c r="C648" s="121">
        <v>41459</v>
      </c>
      <c r="D648" s="54">
        <v>450857802000</v>
      </c>
      <c r="E648" s="54">
        <v>0.178830123220522</v>
      </c>
      <c r="F648" s="54">
        <v>7.9423488460972996E-2</v>
      </c>
      <c r="G648" s="54">
        <v>2694.1857120618301</v>
      </c>
      <c r="H648" s="54">
        <v>2.82088943088627</v>
      </c>
      <c r="I648" s="128">
        <v>0.46113158178483898</v>
      </c>
      <c r="J648" s="128">
        <v>1.8057702393388799</v>
      </c>
      <c r="K648" s="128">
        <v>19088934</v>
      </c>
      <c r="L648" s="121">
        <v>39030</v>
      </c>
      <c r="M648" s="128" t="s">
        <v>1564</v>
      </c>
    </row>
    <row r="649" spans="1:13">
      <c r="A649" s="54">
        <v>-1</v>
      </c>
      <c r="B649" s="121" t="s">
        <v>741</v>
      </c>
      <c r="C649" s="121">
        <v>41459</v>
      </c>
      <c r="D649" s="54">
        <v>620175301200</v>
      </c>
      <c r="E649" s="54">
        <v>-8.6921999592386792E-3</v>
      </c>
      <c r="F649" s="54">
        <v>-2.2535340891899299E-3</v>
      </c>
      <c r="G649" s="54">
        <v>-127.96210393141</v>
      </c>
      <c r="H649" s="54">
        <v>-98.466652336021795</v>
      </c>
      <c r="I649" s="128">
        <v>0.91303942805282801</v>
      </c>
      <c r="J649" s="128">
        <v>1.8631866259673999</v>
      </c>
      <c r="K649" s="128">
        <v>20565731</v>
      </c>
      <c r="L649" s="121">
        <v>39058</v>
      </c>
      <c r="M649" s="128" t="s">
        <v>1565</v>
      </c>
    </row>
    <row r="650" spans="1:13">
      <c r="A650" s="54">
        <v>-1</v>
      </c>
      <c r="B650" s="121" t="s">
        <v>742</v>
      </c>
      <c r="C650" s="121">
        <v>41459</v>
      </c>
      <c r="D650" s="54">
        <v>53460000000</v>
      </c>
      <c r="E650" s="122">
        <v>7.5687863277503902E-6</v>
      </c>
      <c r="F650" s="122">
        <v>1.4367793799474599E-6</v>
      </c>
      <c r="G650" s="54">
        <v>8.0979999999999996E-2</v>
      </c>
      <c r="H650" s="54">
        <v>66683.1316374413</v>
      </c>
      <c r="I650" s="128">
        <v>0.513469198840659</v>
      </c>
      <c r="J650" s="128">
        <v>-0.48860823658352198</v>
      </c>
      <c r="K650" s="128">
        <v>7383348</v>
      </c>
      <c r="L650" s="121">
        <v>40120.34883101852</v>
      </c>
      <c r="M650" s="128" t="s">
        <v>1566</v>
      </c>
    </row>
    <row r="651" spans="1:13">
      <c r="A651" s="54">
        <v>-1</v>
      </c>
      <c r="B651" s="121" t="s">
        <v>743</v>
      </c>
      <c r="C651" s="121">
        <v>41459</v>
      </c>
      <c r="D651" s="54">
        <v>240000000000</v>
      </c>
      <c r="E651" s="122">
        <v>-0.19566358809633899</v>
      </c>
      <c r="F651" s="122">
        <v>-0.179274951264254</v>
      </c>
      <c r="G651" s="54">
        <v>-1858.5926142000001</v>
      </c>
      <c r="H651" s="54">
        <v>-4.3043321806395198</v>
      </c>
      <c r="I651" s="128">
        <v>0.87787753264665402</v>
      </c>
      <c r="J651" s="128">
        <v>8.5925908531693296E-2</v>
      </c>
      <c r="K651" s="128">
        <v>5041100</v>
      </c>
      <c r="L651" s="121">
        <v>40176.338333333333</v>
      </c>
      <c r="M651" s="128" t="s">
        <v>1567</v>
      </c>
    </row>
    <row r="652" spans="1:13">
      <c r="A652" s="54">
        <v>-1</v>
      </c>
      <c r="B652" s="121" t="s">
        <v>744</v>
      </c>
      <c r="C652" s="121">
        <v>41459</v>
      </c>
      <c r="D652" s="54">
        <v>71500000000</v>
      </c>
      <c r="E652" s="122">
        <v>6.2424179492345098E-2</v>
      </c>
      <c r="F652" s="122">
        <v>2.2973943227493E-2</v>
      </c>
      <c r="G652" s="54">
        <v>787.28357530769199</v>
      </c>
      <c r="H652" s="54">
        <v>6.9860469245156596</v>
      </c>
      <c r="I652" s="128">
        <v>0.43049054642536699</v>
      </c>
      <c r="J652" s="128">
        <v>1.6917684315888899</v>
      </c>
      <c r="K652" s="128">
        <v>5754520</v>
      </c>
      <c r="L652" s="121">
        <v>40520.704687500001</v>
      </c>
      <c r="M652" s="128" t="s">
        <v>1568</v>
      </c>
    </row>
    <row r="653" spans="1:13">
      <c r="A653" s="54">
        <v>-1</v>
      </c>
      <c r="B653" s="121" t="s">
        <v>745</v>
      </c>
      <c r="C653" s="121">
        <v>41459</v>
      </c>
      <c r="D653" s="54">
        <v>10260000000</v>
      </c>
      <c r="E653" s="122">
        <v>0.208014537847696</v>
      </c>
      <c r="F653" s="122">
        <v>0.187516906958172</v>
      </c>
      <c r="G653" s="54">
        <v>2750.70600024636</v>
      </c>
      <c r="H653" s="54">
        <v>3.4536588058299</v>
      </c>
      <c r="I653" s="128">
        <v>0.71966088281287099</v>
      </c>
      <c r="J653" s="128">
        <v>-0.49582834821271499</v>
      </c>
      <c r="K653" s="128">
        <v>622100</v>
      </c>
      <c r="L653" s="121">
        <v>40394.716458333336</v>
      </c>
      <c r="M653" s="128" t="s">
        <v>1569</v>
      </c>
    </row>
    <row r="654" spans="1:13">
      <c r="A654" s="54">
        <v>-1</v>
      </c>
      <c r="B654" s="121" t="s">
        <v>746</v>
      </c>
      <c r="C654" s="121">
        <v>41459</v>
      </c>
      <c r="D654" s="54">
        <v>105247841600</v>
      </c>
      <c r="E654" s="122">
        <v>-3.4633707861691003E-2</v>
      </c>
      <c r="F654" s="122">
        <v>-5.43535718620219E-3</v>
      </c>
      <c r="G654" s="54">
        <v>-493.66510886053197</v>
      </c>
      <c r="H654" s="54">
        <v>-17.825849633797301</v>
      </c>
      <c r="I654" s="128">
        <v>0.63737206731968699</v>
      </c>
      <c r="J654" s="128">
        <v>-0.49860602085240802</v>
      </c>
      <c r="K654" s="128">
        <v>3426720</v>
      </c>
      <c r="L654" s="121">
        <v>40533.37462962963</v>
      </c>
      <c r="M654" s="128" t="s">
        <v>1570</v>
      </c>
    </row>
    <row r="655" spans="1:13">
      <c r="A655" s="54">
        <v>-1</v>
      </c>
      <c r="B655" s="121" t="s">
        <v>89</v>
      </c>
      <c r="C655" s="121">
        <v>41459</v>
      </c>
      <c r="D655" s="54">
        <v>73450000000</v>
      </c>
      <c r="E655" s="54">
        <v>5.3562106777063002E-2</v>
      </c>
      <c r="F655" s="54">
        <v>1.14362141523343E-2</v>
      </c>
      <c r="G655" s="54">
        <v>1677.05856661538</v>
      </c>
      <c r="H655" s="54">
        <v>6.7379877035573603</v>
      </c>
      <c r="I655" s="128">
        <v>0.359886364636125</v>
      </c>
      <c r="J655" s="128">
        <v>-0.166129481074618</v>
      </c>
      <c r="K655" s="128">
        <v>1241157</v>
      </c>
      <c r="L655" s="121">
        <v>39062</v>
      </c>
      <c r="M655" s="128" t="s">
        <v>1571</v>
      </c>
    </row>
    <row r="656" spans="1:13">
      <c r="A656" s="54">
        <v>-1</v>
      </c>
      <c r="B656" s="121" t="s">
        <v>747</v>
      </c>
      <c r="C656" s="121">
        <v>41459</v>
      </c>
      <c r="D656" s="54">
        <v>102971269600</v>
      </c>
      <c r="E656" s="54">
        <v>7.9984027373010705E-2</v>
      </c>
      <c r="F656" s="122">
        <v>3.18380731995735E-3</v>
      </c>
      <c r="G656" s="54">
        <v>1635.63286580474</v>
      </c>
      <c r="H656" s="54">
        <v>7.4588865600946299</v>
      </c>
      <c r="I656" s="128">
        <v>0.58595757240353896</v>
      </c>
      <c r="J656" s="128">
        <v>-6.1477321601220601E-3</v>
      </c>
      <c r="K656" s="128">
        <v>5318650</v>
      </c>
      <c r="L656" s="121">
        <v>40451.696215277778</v>
      </c>
      <c r="M656" s="128" t="s">
        <v>1572</v>
      </c>
    </row>
    <row r="657" spans="1:13">
      <c r="A657" s="54">
        <v>-1</v>
      </c>
      <c r="B657" s="121" t="s">
        <v>748</v>
      </c>
      <c r="C657" s="121">
        <v>41459</v>
      </c>
      <c r="D657" s="54">
        <v>52000000000</v>
      </c>
      <c r="E657" s="54">
        <v>-4.5343147194178902E-2</v>
      </c>
      <c r="F657" s="122">
        <v>-1.0278004093126E-2</v>
      </c>
      <c r="G657" s="54">
        <v>-681.46969100000001</v>
      </c>
      <c r="H657" s="54">
        <v>-3.8152834004762801</v>
      </c>
      <c r="I657" s="128">
        <v>0.18171156217849599</v>
      </c>
      <c r="J657" s="128">
        <v>-0.53433289608120504</v>
      </c>
      <c r="K657" s="128">
        <v>6943450</v>
      </c>
      <c r="L657" s="121">
        <v>39700</v>
      </c>
      <c r="M657" s="128" t="s">
        <v>1573</v>
      </c>
    </row>
    <row r="658" spans="1:13">
      <c r="A658" s="54">
        <v>-1</v>
      </c>
      <c r="B658" s="121" t="s">
        <v>749</v>
      </c>
      <c r="C658" s="121">
        <v>41459</v>
      </c>
      <c r="D658" s="54">
        <v>137549410500</v>
      </c>
      <c r="E658" s="54">
        <v>0.15059448155029001</v>
      </c>
      <c r="F658" s="122">
        <v>0.111876231401704</v>
      </c>
      <c r="G658" s="54">
        <v>2262.9279472008502</v>
      </c>
      <c r="H658" s="54">
        <v>5.7889602787416203</v>
      </c>
      <c r="I658" s="128">
        <v>0.65928052146227001</v>
      </c>
      <c r="J658" s="128">
        <v>0.64264508039298196</v>
      </c>
      <c r="K658" s="128">
        <v>4037600</v>
      </c>
      <c r="L658" s="121">
        <v>39072</v>
      </c>
      <c r="M658" s="128" t="s">
        <v>1574</v>
      </c>
    </row>
    <row r="659" spans="1:13">
      <c r="A659" s="54">
        <v>-1</v>
      </c>
      <c r="B659" s="121" t="s">
        <v>70</v>
      </c>
      <c r="C659" s="121">
        <v>41459</v>
      </c>
      <c r="D659" s="54">
        <v>929761324800</v>
      </c>
      <c r="E659" s="122">
        <v>6.8213393193528205E-2</v>
      </c>
      <c r="F659" s="122">
        <v>4.2133192286066601E-2</v>
      </c>
      <c r="G659" s="54">
        <v>757.75073916763495</v>
      </c>
      <c r="H659" s="54">
        <v>12.273165197061701</v>
      </c>
      <c r="I659" s="128">
        <v>0.82254405705173705</v>
      </c>
      <c r="J659" s="128">
        <v>1.35614866969752</v>
      </c>
      <c r="K659" s="128">
        <v>99974336</v>
      </c>
      <c r="L659" s="121">
        <v>40267.491099537037</v>
      </c>
      <c r="M659" s="128" t="s">
        <v>1575</v>
      </c>
    </row>
    <row r="660" spans="1:13">
      <c r="A660" s="54">
        <v>-1</v>
      </c>
      <c r="B660" s="121" t="s">
        <v>113</v>
      </c>
      <c r="C660" s="121">
        <v>41459</v>
      </c>
      <c r="D660" s="54">
        <v>310610705000</v>
      </c>
      <c r="E660" s="122">
        <v>4.6270082835970998E-2</v>
      </c>
      <c r="F660" s="122">
        <v>1.6712710184548899E-2</v>
      </c>
      <c r="G660" s="54">
        <v>502.65333558991898</v>
      </c>
      <c r="H660" s="54">
        <v>9.9472134092812698</v>
      </c>
      <c r="I660" s="128">
        <v>0.489168250207207</v>
      </c>
      <c r="J660" s="128">
        <v>0.86209908281727898</v>
      </c>
      <c r="K660" s="128">
        <v>42677824</v>
      </c>
      <c r="L660" s="121">
        <v>39303</v>
      </c>
      <c r="M660" s="128" t="s">
        <v>1576</v>
      </c>
    </row>
    <row r="661" spans="1:13">
      <c r="A661" s="54">
        <v>-1</v>
      </c>
      <c r="B661" s="121" t="s">
        <v>750</v>
      </c>
      <c r="C661" s="121">
        <v>41459</v>
      </c>
      <c r="D661" s="54">
        <v>75040000000</v>
      </c>
      <c r="E661" s="54">
        <v>6.7562904029040402E-2</v>
      </c>
      <c r="F661" s="54">
        <v>2.92384630291476E-2</v>
      </c>
      <c r="G661" s="54">
        <v>1625.26751607143</v>
      </c>
      <c r="H661" s="54">
        <v>8.2447965442576905</v>
      </c>
      <c r="I661" s="128">
        <v>0.54313056501710899</v>
      </c>
      <c r="J661" s="128">
        <v>0.13310753223583599</v>
      </c>
      <c r="K661" s="128">
        <v>3385780</v>
      </c>
      <c r="L661" s="121">
        <v>40513.699814814812</v>
      </c>
      <c r="M661" s="128" t="s">
        <v>1577</v>
      </c>
    </row>
    <row r="662" spans="1:13">
      <c r="A662" s="54">
        <v>-1</v>
      </c>
      <c r="B662" s="121" t="s">
        <v>751</v>
      </c>
      <c r="C662" s="121">
        <v>41459</v>
      </c>
      <c r="D662" s="54">
        <v>66300000000</v>
      </c>
      <c r="E662" s="54">
        <v>1.8466273919516499E-2</v>
      </c>
      <c r="F662" s="54">
        <v>1.2817077428872699E-2</v>
      </c>
      <c r="G662" s="54">
        <v>201.30002607692299</v>
      </c>
      <c r="H662" s="54">
        <v>25.335317135285099</v>
      </c>
      <c r="I662" s="128">
        <v>0.47119580947018402</v>
      </c>
      <c r="J662" s="128">
        <v>0.56451712699509404</v>
      </c>
      <c r="K662" s="128">
        <v>6341400</v>
      </c>
      <c r="L662" s="121">
        <v>40164.396793981483</v>
      </c>
      <c r="M662" s="128" t="s">
        <v>1578</v>
      </c>
    </row>
    <row r="663" spans="1:13">
      <c r="A663" s="54">
        <v>-1</v>
      </c>
      <c r="B663" s="121" t="s">
        <v>752</v>
      </c>
      <c r="C663" s="121">
        <v>41459</v>
      </c>
      <c r="D663" s="54">
        <v>19255370400</v>
      </c>
      <c r="E663" s="122">
        <v>-0.22562147591061399</v>
      </c>
      <c r="F663" s="122">
        <v>-0.105669206516842</v>
      </c>
      <c r="G663" s="54">
        <v>-2370.6597928648498</v>
      </c>
      <c r="H663" s="54">
        <v>-1.0123763887266599</v>
      </c>
      <c r="I663" s="128">
        <v>0.26178039842506601</v>
      </c>
      <c r="J663" s="128">
        <v>-0.91618915778747301</v>
      </c>
      <c r="K663" s="128">
        <v>2861137</v>
      </c>
      <c r="L663" s="121">
        <v>40276.36042824074</v>
      </c>
      <c r="M663" s="128" t="s">
        <v>1579</v>
      </c>
    </row>
    <row r="664" spans="1:13">
      <c r="A664" s="54">
        <v>-1</v>
      </c>
      <c r="B664" s="121" t="s">
        <v>753</v>
      </c>
      <c r="C664" s="121">
        <v>41459</v>
      </c>
      <c r="D664" s="54">
        <v>51686380000</v>
      </c>
      <c r="E664" s="54">
        <v>-1.7194382062296301E-2</v>
      </c>
      <c r="F664" s="54">
        <v>-8.3569747726972496E-3</v>
      </c>
      <c r="G664" s="54">
        <v>-178.39287893638499</v>
      </c>
      <c r="H664" s="54">
        <v>-28.028024603958499</v>
      </c>
      <c r="I664" s="128">
        <v>0.49774233667319601</v>
      </c>
      <c r="J664" s="128">
        <v>0.36032235860968198</v>
      </c>
      <c r="K664" s="128">
        <v>4060408</v>
      </c>
      <c r="L664" s="121">
        <v>40065.368321759262</v>
      </c>
      <c r="M664" s="128" t="s">
        <v>1580</v>
      </c>
    </row>
    <row r="665" spans="1:13">
      <c r="A665" s="54">
        <v>-1</v>
      </c>
      <c r="B665" s="121" t="s">
        <v>754</v>
      </c>
      <c r="C665" s="121">
        <v>41459</v>
      </c>
      <c r="D665" s="54">
        <v>119700000000</v>
      </c>
      <c r="E665" s="54">
        <v>0.156305483486265</v>
      </c>
      <c r="F665" s="54">
        <v>0.117472786081099</v>
      </c>
      <c r="G665" s="54">
        <v>2266.5247005555598</v>
      </c>
      <c r="H665" s="54">
        <v>5.8680145849458398</v>
      </c>
      <c r="I665" s="128">
        <v>0.91846013443375296</v>
      </c>
      <c r="J665" s="128">
        <v>2.39709087782921E-2</v>
      </c>
      <c r="K665" s="128">
        <v>6478460</v>
      </c>
      <c r="L665" s="121">
        <v>40042.353738425925</v>
      </c>
      <c r="M665" s="128" t="s">
        <v>1581</v>
      </c>
    </row>
    <row r="666" spans="1:13">
      <c r="A666" s="54">
        <v>-1</v>
      </c>
      <c r="B666" s="121" t="s">
        <v>114</v>
      </c>
      <c r="C666" s="121">
        <v>41459</v>
      </c>
      <c r="D666" s="54">
        <v>111692440584000</v>
      </c>
      <c r="E666" s="54">
        <v>0.40371695173865102</v>
      </c>
      <c r="F666" s="54">
        <v>0.32226102958421599</v>
      </c>
      <c r="G666" s="54">
        <v>7293.6740961431897</v>
      </c>
      <c r="H666" s="54">
        <v>18.372084937392199</v>
      </c>
      <c r="I666" s="128">
        <v>6.62364099352253</v>
      </c>
      <c r="J666" s="128">
        <v>0.64184049961818701</v>
      </c>
      <c r="K666" s="128">
        <v>375086554</v>
      </c>
      <c r="L666" s="121">
        <v>38736</v>
      </c>
      <c r="M666" s="128" t="s">
        <v>1582</v>
      </c>
    </row>
    <row r="667" spans="1:13">
      <c r="A667" s="54">
        <v>-1</v>
      </c>
      <c r="B667" s="121" t="s">
        <v>1635</v>
      </c>
      <c r="C667" s="121">
        <v>41459</v>
      </c>
      <c r="D667" s="54">
        <v>24052131600</v>
      </c>
      <c r="E667" s="54">
        <v>1.7796598431550799E-2</v>
      </c>
      <c r="F667" s="54">
        <v>1.5905457328286601E-2</v>
      </c>
      <c r="G667" s="54">
        <v>197.409706337968</v>
      </c>
      <c r="H667" s="54">
        <v>21.275549606509902</v>
      </c>
      <c r="I667" s="128">
        <v>0.36038609723487502</v>
      </c>
      <c r="J667" s="128">
        <v>-0.85472901482840202</v>
      </c>
      <c r="K667" s="128">
        <v>884700</v>
      </c>
      <c r="L667" s="121">
        <v>41246.590532407405</v>
      </c>
      <c r="M667" s="128" t="s">
        <v>1645</v>
      </c>
    </row>
    <row r="668" spans="1:13">
      <c r="A668" s="54">
        <v>-1</v>
      </c>
      <c r="B668" s="121" t="s">
        <v>755</v>
      </c>
      <c r="C668" s="121">
        <v>41459</v>
      </c>
      <c r="D668" s="54">
        <v>2540856981600</v>
      </c>
      <c r="E668" s="54">
        <v>0.14301973853463601</v>
      </c>
      <c r="F668" s="54">
        <v>7.6914354945021607E-2</v>
      </c>
      <c r="G668" s="54">
        <v>3340.15806079717</v>
      </c>
      <c r="H668" s="54">
        <v>7.5445531442861498</v>
      </c>
      <c r="I668" s="128">
        <v>1.0577039375259101</v>
      </c>
      <c r="J668" s="128">
        <v>1.68193025655406E-3</v>
      </c>
      <c r="K668" s="128">
        <v>16677903</v>
      </c>
      <c r="L668" s="121">
        <v>38789</v>
      </c>
      <c r="M668" s="128" t="s">
        <v>1583</v>
      </c>
    </row>
    <row r="669" spans="1:13">
      <c r="A669" s="54">
        <v>-1</v>
      </c>
      <c r="B669" s="121" t="s">
        <v>87</v>
      </c>
      <c r="C669" s="121">
        <v>41459</v>
      </c>
      <c r="D669" s="54">
        <v>1559242993000</v>
      </c>
      <c r="E669" s="54">
        <v>0.182192907612753</v>
      </c>
      <c r="F669" s="54">
        <v>9.6500673927968406E-2</v>
      </c>
      <c r="G669" s="54">
        <v>4246.6267711375904</v>
      </c>
      <c r="H669" s="54">
        <v>9.0660192371194892</v>
      </c>
      <c r="I669" s="128">
        <v>1.1730395880208999</v>
      </c>
      <c r="J669" s="128">
        <v>-0.120456578880363</v>
      </c>
      <c r="K669" s="128">
        <v>3114492</v>
      </c>
      <c r="L669" s="121">
        <v>39658</v>
      </c>
      <c r="M669" s="128" t="s">
        <v>1584</v>
      </c>
    </row>
    <row r="670" spans="1:13">
      <c r="A670" s="54">
        <v>-1</v>
      </c>
      <c r="B670" s="121" t="s">
        <v>756</v>
      </c>
      <c r="C670" s="121">
        <v>41459</v>
      </c>
      <c r="D670" s="54">
        <v>122415160000</v>
      </c>
      <c r="E670" s="54">
        <v>0.27520535098366899</v>
      </c>
      <c r="F670" s="54">
        <v>9.9521748485122602E-2</v>
      </c>
      <c r="G670" s="54">
        <v>4941.3037032455804</v>
      </c>
      <c r="H670" s="54">
        <v>4.5736917536875401</v>
      </c>
      <c r="I670" s="128">
        <v>1.2778203238366499</v>
      </c>
      <c r="J670" s="128">
        <v>-0.23248182390484101</v>
      </c>
      <c r="K670" s="128">
        <v>5066400</v>
      </c>
      <c r="L670" s="121">
        <v>40039.731678240743</v>
      </c>
      <c r="M670" s="128" t="s">
        <v>1585</v>
      </c>
    </row>
    <row r="671" spans="1:13">
      <c r="A671" s="54">
        <v>-1</v>
      </c>
      <c r="B671" s="121" t="s">
        <v>757</v>
      </c>
      <c r="C671" s="121">
        <v>41459</v>
      </c>
      <c r="D671" s="54">
        <v>483385000000</v>
      </c>
      <c r="E671" s="54">
        <v>-5.4485809399725402E-2</v>
      </c>
      <c r="F671" s="54">
        <v>-1.4354258948591899E-2</v>
      </c>
      <c r="G671" s="54">
        <v>-528.369321786981</v>
      </c>
      <c r="H671" s="54">
        <v>-6.6241544610553103</v>
      </c>
      <c r="I671" s="128">
        <v>0.37463922652877701</v>
      </c>
      <c r="J671" s="128">
        <v>4.7935320519591901E-2</v>
      </c>
      <c r="K671" s="128">
        <v>55891800</v>
      </c>
      <c r="L671" s="121">
        <v>40429.681215277778</v>
      </c>
      <c r="M671" s="128" t="s">
        <v>1586</v>
      </c>
    </row>
    <row r="672" spans="1:13">
      <c r="A672" s="54">
        <v>-1</v>
      </c>
      <c r="B672" s="121" t="s">
        <v>758</v>
      </c>
      <c r="C672" s="121">
        <v>41459</v>
      </c>
      <c r="D672" s="54">
        <v>8437500000</v>
      </c>
      <c r="E672" s="54">
        <v>-0.157109562164508</v>
      </c>
      <c r="F672" s="54">
        <v>-8.5136739314573398E-2</v>
      </c>
      <c r="G672" s="54">
        <v>-1778.5300463999999</v>
      </c>
      <c r="H672" s="54">
        <v>-0.84339311727469302</v>
      </c>
      <c r="I672" s="128">
        <v>0.147192585804472</v>
      </c>
      <c r="J672" s="128">
        <v>0.85282374948605799</v>
      </c>
      <c r="K672" s="128">
        <v>4393596</v>
      </c>
      <c r="L672" s="121">
        <v>40093.609293981484</v>
      </c>
      <c r="M672" s="128" t="s">
        <v>1587</v>
      </c>
    </row>
    <row r="673" spans="1:13">
      <c r="A673" s="54">
        <v>-1</v>
      </c>
      <c r="B673" s="121" t="s">
        <v>759</v>
      </c>
      <c r="C673" s="121">
        <v>41459</v>
      </c>
      <c r="D673" s="54">
        <v>163517414400</v>
      </c>
      <c r="E673" s="54">
        <v>1.14683832481222E-2</v>
      </c>
      <c r="F673" s="54">
        <v>3.4413524256305199E-3</v>
      </c>
      <c r="G673" s="54">
        <v>217.23067639259801</v>
      </c>
      <c r="H673" s="54">
        <v>27.160068264654399</v>
      </c>
      <c r="I673" s="128">
        <v>0.366556983008543</v>
      </c>
      <c r="J673" s="128">
        <v>1.75524114832159</v>
      </c>
      <c r="K673" s="128">
        <v>7649836</v>
      </c>
      <c r="L673" s="121">
        <v>40065.371342592596</v>
      </c>
      <c r="M673" s="128" t="s">
        <v>1588</v>
      </c>
    </row>
    <row r="674" spans="1:13">
      <c r="A674" s="54">
        <v>-1</v>
      </c>
      <c r="B674" s="121" t="s">
        <v>760</v>
      </c>
      <c r="C674" s="121">
        <v>41459</v>
      </c>
      <c r="D674" s="54">
        <v>258400000000</v>
      </c>
      <c r="E674" s="54">
        <v>0.31787972469429399</v>
      </c>
      <c r="F674" s="54">
        <v>0.220322123294734</v>
      </c>
      <c r="G674" s="54">
        <v>5204.734240625</v>
      </c>
      <c r="H674" s="54">
        <v>6.2058884290163698</v>
      </c>
      <c r="I674" s="128">
        <v>1.7408990551888399</v>
      </c>
      <c r="J674" s="128">
        <v>7.7752753983257403E-3</v>
      </c>
      <c r="K674" s="128">
        <v>3687946</v>
      </c>
      <c r="L674" s="121">
        <v>39037</v>
      </c>
      <c r="M674" s="128" t="s">
        <v>1589</v>
      </c>
    </row>
    <row r="675" spans="1:13">
      <c r="A675" s="54">
        <v>-1</v>
      </c>
      <c r="B675" s="121" t="s">
        <v>761</v>
      </c>
      <c r="C675" s="121">
        <v>41459</v>
      </c>
      <c r="D675" s="54">
        <v>65852367400</v>
      </c>
      <c r="E675" s="54">
        <v>-6.4864989175823897E-3</v>
      </c>
      <c r="F675" s="54">
        <v>-2.6988970164212498E-3</v>
      </c>
      <c r="G675" s="54">
        <v>-79.506081466101193</v>
      </c>
      <c r="H675" s="54">
        <v>-59.114974770878703</v>
      </c>
      <c r="I675" s="128">
        <v>0.39602850748564999</v>
      </c>
      <c r="J675" s="128">
        <v>9.2533571175141896E-2</v>
      </c>
      <c r="K675" s="128">
        <v>7750961</v>
      </c>
      <c r="L675" s="121">
        <v>40385.726770833331</v>
      </c>
      <c r="M675" s="128" t="s">
        <v>1590</v>
      </c>
    </row>
    <row r="676" spans="1:13">
      <c r="A676" s="54">
        <v>-1</v>
      </c>
      <c r="B676" s="121" t="s">
        <v>762</v>
      </c>
      <c r="C676" s="121">
        <v>41459</v>
      </c>
      <c r="D676" s="54">
        <v>1031266152000</v>
      </c>
      <c r="E676" s="54">
        <v>0.29461913539228901</v>
      </c>
      <c r="F676" s="54">
        <v>0.211976188691814</v>
      </c>
      <c r="G676" s="54">
        <v>7657.18287439713</v>
      </c>
      <c r="H676" s="54">
        <v>4.7014679668120598</v>
      </c>
      <c r="I676" s="128">
        <v>1.1099402077293401</v>
      </c>
      <c r="J676" s="128">
        <v>0.97146481751111302</v>
      </c>
      <c r="K676" s="128">
        <v>13411496</v>
      </c>
      <c r="L676" s="121">
        <v>39456</v>
      </c>
      <c r="M676" s="128" t="s">
        <v>1591</v>
      </c>
    </row>
    <row r="677" spans="1:13">
      <c r="A677" s="54">
        <v>-1</v>
      </c>
      <c r="B677" s="121" t="s">
        <v>62</v>
      </c>
      <c r="C677" s="121">
        <v>41459</v>
      </c>
      <c r="D677" s="54">
        <v>2528015575000</v>
      </c>
      <c r="E677" s="54">
        <v>8.1539661408608105E-2</v>
      </c>
      <c r="F677" s="54">
        <v>6.2229812130474599E-2</v>
      </c>
      <c r="G677" s="54">
        <v>998.51690248726402</v>
      </c>
      <c r="H677" s="54">
        <v>12.518566254474999</v>
      </c>
      <c r="I677" s="128">
        <v>1.03823739545689</v>
      </c>
      <c r="J677" s="128">
        <v>1.1841314480307901</v>
      </c>
      <c r="K677" s="128">
        <v>91008560</v>
      </c>
      <c r="L677" s="121">
        <v>38896</v>
      </c>
      <c r="M677" s="128" t="s">
        <v>1592</v>
      </c>
    </row>
    <row r="678" spans="1:13">
      <c r="A678" s="54">
        <v>-1</v>
      </c>
      <c r="B678" s="121" t="s">
        <v>763</v>
      </c>
      <c r="C678" s="121">
        <v>41459</v>
      </c>
      <c r="D678" s="54">
        <v>76560000000</v>
      </c>
      <c r="E678" s="54">
        <v>5.6240189617941597E-2</v>
      </c>
      <c r="F678" s="54">
        <v>1.2351064752276699E-2</v>
      </c>
      <c r="G678" s="54">
        <v>714.62505257575799</v>
      </c>
      <c r="H678" s="54">
        <v>8.1161442340914007</v>
      </c>
      <c r="I678" s="128">
        <v>0.45259796940417901</v>
      </c>
      <c r="J678" s="128">
        <v>-0.70593863805771295</v>
      </c>
      <c r="K678" s="128">
        <v>3562190</v>
      </c>
      <c r="L678" s="121">
        <v>40536.651539351849</v>
      </c>
      <c r="M678" s="128" t="s">
        <v>1593</v>
      </c>
    </row>
    <row r="679" spans="1:13">
      <c r="A679" s="54">
        <v>-1</v>
      </c>
      <c r="B679" s="121" t="s">
        <v>764</v>
      </c>
      <c r="C679" s="121">
        <v>41459</v>
      </c>
      <c r="D679" s="54">
        <v>153398276200</v>
      </c>
      <c r="E679" s="54">
        <v>-0.26749318279103601</v>
      </c>
      <c r="F679" s="54">
        <v>-4.8146187569756499E-2</v>
      </c>
      <c r="G679" s="54">
        <v>-2490.5343381909502</v>
      </c>
      <c r="H679" s="54">
        <v>-1.04395268120999</v>
      </c>
      <c r="I679" s="128">
        <v>0.31524871096791202</v>
      </c>
      <c r="J679" s="128">
        <v>0.29678642254870502</v>
      </c>
      <c r="K679" s="128">
        <v>22645988</v>
      </c>
      <c r="L679" s="121">
        <v>39870.753229166665</v>
      </c>
      <c r="M679" s="128" t="s">
        <v>1594</v>
      </c>
    </row>
    <row r="680" spans="1:13">
      <c r="A680" s="54">
        <v>-1</v>
      </c>
      <c r="B680" s="121" t="s">
        <v>765</v>
      </c>
      <c r="C680" s="121">
        <v>41459</v>
      </c>
      <c r="D680" s="54">
        <v>111286556000</v>
      </c>
      <c r="E680" s="54">
        <v>6.1997554315366799E-2</v>
      </c>
      <c r="F680" s="54">
        <v>4.7489003333385099E-2</v>
      </c>
      <c r="G680" s="54">
        <v>1153.1282375230501</v>
      </c>
      <c r="H680" s="54">
        <v>8.9322242443083901</v>
      </c>
      <c r="I680" s="128">
        <v>0.61904744090613295</v>
      </c>
      <c r="J680" s="128">
        <v>0.50987810141735102</v>
      </c>
      <c r="K680" s="128">
        <v>4326332</v>
      </c>
      <c r="L680" s="121">
        <v>39059</v>
      </c>
      <c r="M680" s="128" t="s">
        <v>1595</v>
      </c>
    </row>
    <row r="681" spans="1:13">
      <c r="A681" s="54">
        <v>-1</v>
      </c>
      <c r="B681" s="121" t="s">
        <v>766</v>
      </c>
      <c r="C681" s="121">
        <v>41459</v>
      </c>
      <c r="D681" s="54">
        <v>13134514700</v>
      </c>
      <c r="E681" s="54">
        <v>-5.1866084586029003E-2</v>
      </c>
      <c r="F681" s="54">
        <v>-2.9917705164809402E-2</v>
      </c>
      <c r="G681" s="54">
        <v>-533.28057935022105</v>
      </c>
      <c r="H681" s="54">
        <v>-5.4380378965487903</v>
      </c>
      <c r="I681" s="128">
        <v>0.29031093184172901</v>
      </c>
      <c r="J681" s="128">
        <v>1.35211889040464</v>
      </c>
      <c r="K681" s="128">
        <v>2111942</v>
      </c>
      <c r="L681" s="121">
        <v>37645</v>
      </c>
      <c r="M681" s="128" t="s">
        <v>1596</v>
      </c>
    </row>
    <row r="682" spans="1:13">
      <c r="A682" s="54">
        <v>-1</v>
      </c>
      <c r="B682" s="121" t="s">
        <v>767</v>
      </c>
      <c r="C682" s="121">
        <v>41459</v>
      </c>
      <c r="D682" s="54">
        <v>812214598300</v>
      </c>
      <c r="E682" s="54">
        <v>0.24662755033574199</v>
      </c>
      <c r="F682" s="54">
        <v>0.111241230149849</v>
      </c>
      <c r="G682" s="54">
        <v>7163.4962599649698</v>
      </c>
      <c r="H682" s="54">
        <v>3.61555294510989</v>
      </c>
      <c r="I682" s="128">
        <v>0.83437479579406904</v>
      </c>
      <c r="J682" s="128">
        <v>0.21061226371917199</v>
      </c>
      <c r="K682" s="128">
        <v>6476245</v>
      </c>
      <c r="L682" s="121">
        <v>40445.444108796299</v>
      </c>
      <c r="M682" s="128" t="s">
        <v>1597</v>
      </c>
    </row>
    <row r="683" spans="1:13">
      <c r="A683" s="54">
        <v>-1</v>
      </c>
      <c r="B683" s="121" t="s">
        <v>768</v>
      </c>
      <c r="C683" s="121">
        <v>41459</v>
      </c>
      <c r="D683" s="54">
        <v>59400000000</v>
      </c>
      <c r="E683" s="54">
        <v>-7.0107019719422597E-2</v>
      </c>
      <c r="F683" s="54">
        <v>-2.3284555717534301E-2</v>
      </c>
      <c r="G683" s="54">
        <v>-824.94959565292095</v>
      </c>
      <c r="H683" s="54">
        <v>-26.668295997633301</v>
      </c>
      <c r="I683" s="128">
        <v>1.4466940995743001</v>
      </c>
      <c r="J683" s="128">
        <v>0.34466436090066399</v>
      </c>
      <c r="K683" s="128">
        <v>1729041</v>
      </c>
      <c r="L683" s="121">
        <v>38547</v>
      </c>
      <c r="M683" s="128" t="s">
        <v>1598</v>
      </c>
    </row>
    <row r="684" spans="1:13">
      <c r="A684" s="54">
        <v>-1</v>
      </c>
      <c r="B684" s="121" t="s">
        <v>769</v>
      </c>
      <c r="C684" s="121">
        <v>41459</v>
      </c>
      <c r="D684" s="54">
        <v>339126663800</v>
      </c>
      <c r="E684" s="54">
        <v>2.36777139143141E-2</v>
      </c>
      <c r="F684" s="54">
        <v>9.3841418403648198E-3</v>
      </c>
      <c r="G684" s="54">
        <v>308.97790464478402</v>
      </c>
      <c r="H684" s="54">
        <v>13.9168527437051</v>
      </c>
      <c r="I684" s="128">
        <v>0.33433627194621302</v>
      </c>
      <c r="J684" s="128">
        <v>0.118152696011171</v>
      </c>
      <c r="K684" s="128">
        <v>31928949</v>
      </c>
      <c r="L684" s="121">
        <v>39364</v>
      </c>
      <c r="M684" s="128" t="s">
        <v>1599</v>
      </c>
    </row>
    <row r="685" spans="1:13">
      <c r="A685" s="54">
        <v>-1</v>
      </c>
      <c r="B685" s="121" t="s">
        <v>770</v>
      </c>
      <c r="C685" s="121">
        <v>41459</v>
      </c>
      <c r="D685" s="54">
        <v>20402091000</v>
      </c>
      <c r="E685" s="54">
        <v>-3.38965265042443E-3</v>
      </c>
      <c r="F685" s="54">
        <v>-1.9501466027931E-3</v>
      </c>
      <c r="G685" s="54">
        <v>-84.419277190347799</v>
      </c>
      <c r="H685" s="54">
        <v>-120.825483698482</v>
      </c>
      <c r="I685" s="128">
        <v>0.41266659843732301</v>
      </c>
      <c r="J685" s="128">
        <v>7.5153581572919695E-2</v>
      </c>
      <c r="K685" s="128">
        <v>1467727</v>
      </c>
      <c r="L685" s="121">
        <v>38980</v>
      </c>
      <c r="M685" s="128" t="s">
        <v>1600</v>
      </c>
    </row>
    <row r="686" spans="1:13">
      <c r="A686" s="54">
        <v>-1</v>
      </c>
      <c r="B686" s="121" t="s">
        <v>771</v>
      </c>
      <c r="C686" s="121">
        <v>41459</v>
      </c>
      <c r="D686" s="54">
        <v>121680000000</v>
      </c>
      <c r="E686" s="54">
        <v>5.56945494282967E-2</v>
      </c>
      <c r="F686" s="54">
        <v>1.73744650780337E-2</v>
      </c>
      <c r="G686" s="54">
        <v>1341.87904371938</v>
      </c>
      <c r="H686" s="54">
        <v>5.81274447686447</v>
      </c>
      <c r="I686" s="128">
        <v>0.32985674757455802</v>
      </c>
      <c r="J686" s="128">
        <v>0.86143758658010305</v>
      </c>
      <c r="K686" s="128">
        <v>14163453</v>
      </c>
      <c r="L686" s="121">
        <v>39069</v>
      </c>
      <c r="M686" s="128" t="s">
        <v>1601</v>
      </c>
    </row>
    <row r="687" spans="1:13">
      <c r="A687" s="54">
        <v>-1</v>
      </c>
      <c r="B687" s="121" t="s">
        <v>772</v>
      </c>
      <c r="C687" s="121">
        <v>41459</v>
      </c>
      <c r="D687" s="54">
        <v>31177346200</v>
      </c>
      <c r="E687" s="54">
        <v>0.14768736223819301</v>
      </c>
      <c r="F687" s="54">
        <v>5.72293743265372E-2</v>
      </c>
      <c r="G687" s="54">
        <v>2223.1942432290798</v>
      </c>
      <c r="H687" s="54">
        <v>3.46348503890336</v>
      </c>
      <c r="I687" s="128">
        <v>0.48339455167953499</v>
      </c>
      <c r="J687" s="128">
        <v>8.98962713168312E-2</v>
      </c>
      <c r="K687" s="128">
        <v>1618081</v>
      </c>
      <c r="L687" s="121">
        <v>40351.719930555555</v>
      </c>
      <c r="M687" s="128" t="s">
        <v>1602</v>
      </c>
    </row>
    <row r="688" spans="1:13">
      <c r="A688" s="54">
        <v>-1</v>
      </c>
      <c r="B688" s="121" t="s">
        <v>91</v>
      </c>
      <c r="C688" s="121">
        <v>41459</v>
      </c>
      <c r="D688" s="54">
        <v>126750000000</v>
      </c>
      <c r="E688" s="54">
        <v>0.32547569482634697</v>
      </c>
      <c r="F688" s="54">
        <v>0.249731817952146</v>
      </c>
      <c r="G688" s="54">
        <v>9946.6361276000007</v>
      </c>
      <c r="H688" s="54">
        <v>5.0972006364359999</v>
      </c>
      <c r="I688" s="128">
        <v>1.60654376761512</v>
      </c>
      <c r="J688" s="128">
        <v>-0.113739623111117</v>
      </c>
      <c r="K688" s="128">
        <v>829400</v>
      </c>
      <c r="L688" s="121">
        <v>40438.735902777778</v>
      </c>
      <c r="M688" s="128" t="s">
        <v>1603</v>
      </c>
    </row>
    <row r="689" spans="1:13">
      <c r="A689" s="54">
        <v>-1</v>
      </c>
      <c r="B689" s="121" t="s">
        <v>773</v>
      </c>
      <c r="C689" s="121">
        <v>41459</v>
      </c>
      <c r="D689" s="54">
        <v>211260000000</v>
      </c>
      <c r="E689" s="54">
        <v>-3.1689767320939699E-4</v>
      </c>
      <c r="F689" s="54">
        <v>-2.9673091484199799E-4</v>
      </c>
      <c r="G689" s="54">
        <v>-3.21691703777336</v>
      </c>
      <c r="H689" s="54">
        <v>-1305.5978599022501</v>
      </c>
      <c r="I689" s="128">
        <v>0.41300619096337698</v>
      </c>
      <c r="J689" s="128">
        <v>1.3724977768027899</v>
      </c>
      <c r="K689" s="128">
        <v>38224900</v>
      </c>
      <c r="L689" s="121">
        <v>40162.389814814815</v>
      </c>
      <c r="M689" s="128" t="s">
        <v>1604</v>
      </c>
    </row>
    <row r="690" spans="1:13">
      <c r="A690" s="54">
        <v>-1</v>
      </c>
      <c r="B690" s="121" t="s">
        <v>774</v>
      </c>
      <c r="C690" s="121">
        <v>41459</v>
      </c>
      <c r="D690" s="54">
        <v>129977120000</v>
      </c>
      <c r="E690" s="54">
        <v>-3.2370325789571698E-2</v>
      </c>
      <c r="F690" s="54">
        <v>-4.8431926978972596E-3</v>
      </c>
      <c r="G690" s="54">
        <v>-499.70314523339499</v>
      </c>
      <c r="H690" s="54">
        <v>-13.0077228090371</v>
      </c>
      <c r="I690" s="128">
        <v>0.42729409422974601</v>
      </c>
      <c r="J690" s="128">
        <v>-0.158862894806576</v>
      </c>
      <c r="K690" s="128">
        <v>16710668</v>
      </c>
      <c r="L690" s="121">
        <v>39436</v>
      </c>
      <c r="M690" s="128" t="s">
        <v>1605</v>
      </c>
    </row>
    <row r="691" spans="1:13">
      <c r="A691" s="54">
        <v>-1</v>
      </c>
      <c r="B691" s="121" t="s">
        <v>775</v>
      </c>
      <c r="C691" s="121">
        <v>41459</v>
      </c>
      <c r="D691" s="54">
        <v>83240853000</v>
      </c>
      <c r="E691" s="54">
        <v>-0.63422202783047499</v>
      </c>
      <c r="F691" s="54">
        <v>-5.7702566779445803E-2</v>
      </c>
      <c r="G691" s="54">
        <v>-4529.6892726135302</v>
      </c>
      <c r="H691" s="54">
        <v>-3.81924652196248</v>
      </c>
      <c r="I691" s="128">
        <v>3.3026159404465001</v>
      </c>
      <c r="J691" s="128">
        <v>0.140715457749372</v>
      </c>
      <c r="K691" s="128">
        <v>3019450</v>
      </c>
      <c r="L691" s="121">
        <v>39588</v>
      </c>
      <c r="M691" s="128" t="s">
        <v>1606</v>
      </c>
    </row>
    <row r="692" spans="1:13">
      <c r="A692" s="54">
        <v>0</v>
      </c>
      <c r="B692" s="121" t="s">
        <v>925</v>
      </c>
      <c r="C692" s="121">
        <v>41459</v>
      </c>
      <c r="D692" s="54">
        <v>814199208518700</v>
      </c>
      <c r="E692" s="54">
        <v>0.20582199716831301</v>
      </c>
      <c r="F692" s="54">
        <v>0.112430642203041</v>
      </c>
      <c r="G692" s="54">
        <v>3647.6560848879699</v>
      </c>
      <c r="H692" s="54">
        <v>13.794556693207699</v>
      </c>
      <c r="I692" s="128">
        <v>2.9492391674902301</v>
      </c>
      <c r="J692" s="128">
        <v>0.967807147448978</v>
      </c>
      <c r="K692" s="128">
        <v>0</v>
      </c>
      <c r="L692" s="121">
        <v>41459.728437500002</v>
      </c>
    </row>
    <row r="693" spans="1:13">
      <c r="A693" s="54">
        <v>1</v>
      </c>
      <c r="B693" s="121" t="s">
        <v>926</v>
      </c>
      <c r="C693" s="121">
        <v>41459</v>
      </c>
      <c r="D693" s="54">
        <v>99067203927000</v>
      </c>
      <c r="E693" s="54">
        <v>8.1586724678205394E-2</v>
      </c>
      <c r="F693" s="54">
        <v>4.3040303338273099E-2</v>
      </c>
      <c r="G693" s="54">
        <v>1736.69152333993</v>
      </c>
      <c r="H693" s="54">
        <v>22.722790266386902</v>
      </c>
      <c r="I693" s="128">
        <v>1.4674725048853301</v>
      </c>
      <c r="J693" s="128">
        <v>0.85287932669593103</v>
      </c>
      <c r="K693" s="128">
        <v>0</v>
      </c>
      <c r="L693" s="121">
        <v>41459.728437500002</v>
      </c>
    </row>
    <row r="694" spans="1:13">
      <c r="A694" s="54">
        <v>141</v>
      </c>
      <c r="B694" s="121" t="s">
        <v>800</v>
      </c>
      <c r="C694" s="121">
        <v>41459</v>
      </c>
      <c r="D694" s="54">
        <v>18370363708900</v>
      </c>
      <c r="E694" s="54">
        <v>0.189824847605152</v>
      </c>
      <c r="F694" s="54">
        <v>6.4357986696834693E-2</v>
      </c>
      <c r="G694" s="54">
        <v>5082.6312153124099</v>
      </c>
      <c r="H694" s="54">
        <v>5.6461488347940803</v>
      </c>
      <c r="I694" s="128">
        <v>1.2079723224752901</v>
      </c>
      <c r="J694" s="128">
        <v>1.10310144555433</v>
      </c>
      <c r="K694" s="128">
        <v>0</v>
      </c>
      <c r="L694" s="121">
        <v>41459.728437500002</v>
      </c>
    </row>
    <row r="695" spans="1:13">
      <c r="A695" s="54">
        <v>146</v>
      </c>
      <c r="B695" s="121" t="s">
        <v>104</v>
      </c>
      <c r="C695" s="121">
        <v>41459</v>
      </c>
      <c r="D695" s="54">
        <v>66121705093400</v>
      </c>
      <c r="E695" s="54">
        <v>0.188346307605576</v>
      </c>
      <c r="F695" s="54">
        <v>0.127616978040276</v>
      </c>
      <c r="G695" s="54">
        <v>4429.0494654968898</v>
      </c>
      <c r="H695" s="54">
        <v>8.2227089384363996</v>
      </c>
      <c r="I695" s="128">
        <v>1.9488541747474499</v>
      </c>
      <c r="J695" s="128">
        <v>0.95231503206919399</v>
      </c>
      <c r="K695" s="128">
        <v>0</v>
      </c>
      <c r="L695" s="121">
        <v>41459.728437500002</v>
      </c>
    </row>
    <row r="696" spans="1:13">
      <c r="A696" s="54">
        <v>169</v>
      </c>
      <c r="B696" s="121" t="s">
        <v>105</v>
      </c>
      <c r="C696" s="121">
        <v>41459</v>
      </c>
      <c r="D696" s="54">
        <v>62594252763200</v>
      </c>
      <c r="E696" s="54">
        <v>0.109746759723455</v>
      </c>
      <c r="F696" s="54">
        <v>6.7101018653482197E-2</v>
      </c>
      <c r="G696" s="54">
        <v>2532.1257541770101</v>
      </c>
      <c r="H696" s="54">
        <v>22.605791001204999</v>
      </c>
      <c r="I696" s="128">
        <v>0.99836267690107705</v>
      </c>
      <c r="J696" s="128">
        <v>1.2367478084429999</v>
      </c>
      <c r="K696" s="128">
        <v>0</v>
      </c>
      <c r="L696" s="121">
        <v>41459.728437500002</v>
      </c>
    </row>
    <row r="697" spans="1:13">
      <c r="A697" s="54">
        <v>200</v>
      </c>
      <c r="B697" s="121" t="s">
        <v>106</v>
      </c>
      <c r="C697" s="121">
        <v>41459</v>
      </c>
      <c r="D697" s="54">
        <v>229913149069700</v>
      </c>
      <c r="E697" s="54">
        <v>0.25248559496992101</v>
      </c>
      <c r="F697" s="54">
        <v>0.18670384947761201</v>
      </c>
      <c r="G697" s="54">
        <v>4864.1299389200904</v>
      </c>
      <c r="H697" s="54">
        <v>14.9031996989972</v>
      </c>
      <c r="I697" s="128">
        <v>4.8286481939063899</v>
      </c>
      <c r="J697" s="128">
        <v>0.802755610220521</v>
      </c>
      <c r="K697" s="128">
        <v>0</v>
      </c>
      <c r="L697" s="121">
        <v>41459.728437500002</v>
      </c>
    </row>
    <row r="698" spans="1:13">
      <c r="A698" s="54">
        <v>230</v>
      </c>
      <c r="B698" s="121" t="s">
        <v>801</v>
      </c>
      <c r="C698" s="121">
        <v>41459</v>
      </c>
      <c r="D698" s="54">
        <v>12652689151200</v>
      </c>
      <c r="E698" s="54">
        <v>0.26151354557082401</v>
      </c>
      <c r="F698" s="54">
        <v>0.165249579862881</v>
      </c>
      <c r="G698" s="54">
        <v>6388.2692132431803</v>
      </c>
      <c r="H698" s="54">
        <v>7.7134186543530596</v>
      </c>
      <c r="I698" s="128">
        <v>2.3284594604386202</v>
      </c>
      <c r="J698" s="128">
        <v>0.58848752384189895</v>
      </c>
      <c r="K698" s="128">
        <v>0</v>
      </c>
      <c r="L698" s="121">
        <v>41459.728437500002</v>
      </c>
    </row>
    <row r="699" spans="1:13">
      <c r="A699" s="54">
        <v>239</v>
      </c>
      <c r="B699" s="121" t="s">
        <v>107</v>
      </c>
      <c r="C699" s="121">
        <v>41459</v>
      </c>
      <c r="D699" s="54">
        <v>9932008339800</v>
      </c>
      <c r="E699" s="54">
        <v>0.19283537880742299</v>
      </c>
      <c r="F699" s="54">
        <v>7.9854301624004406E-2</v>
      </c>
      <c r="G699" s="54">
        <v>3378.6037085818102</v>
      </c>
      <c r="H699" s="54">
        <v>9.5020253436806197</v>
      </c>
      <c r="I699" s="128">
        <v>1.8189021534765299</v>
      </c>
      <c r="J699" s="128">
        <v>0.39225119072036602</v>
      </c>
      <c r="K699" s="128">
        <v>0</v>
      </c>
      <c r="L699" s="121">
        <v>41459.728437500002</v>
      </c>
    </row>
    <row r="700" spans="1:13">
      <c r="A700" s="54">
        <v>263</v>
      </c>
      <c r="B700" s="121" t="s">
        <v>108</v>
      </c>
      <c r="C700" s="121">
        <v>41459</v>
      </c>
      <c r="D700" s="54">
        <v>54400000000</v>
      </c>
      <c r="E700" s="54">
        <v>3.1049917508190601E-2</v>
      </c>
      <c r="F700" s="54">
        <v>1.6029595990473801E-2</v>
      </c>
      <c r="G700" s="54">
        <v>627.73980441176502</v>
      </c>
      <c r="H700" s="54">
        <v>3.3780123001137703E-2</v>
      </c>
      <c r="I700" s="128">
        <v>0.39487154504496602</v>
      </c>
      <c r="J700" s="128">
        <v>1.1906560265410899</v>
      </c>
      <c r="K700" s="128">
        <v>0</v>
      </c>
      <c r="L700" s="121">
        <v>41459.728437500002</v>
      </c>
    </row>
    <row r="701" spans="1:13">
      <c r="A701" s="54">
        <v>270</v>
      </c>
      <c r="B701" s="121" t="s">
        <v>109</v>
      </c>
      <c r="C701" s="121">
        <v>41459</v>
      </c>
      <c r="D701" s="54">
        <v>137691151263000</v>
      </c>
      <c r="E701" s="54">
        <v>0.38310894683869401</v>
      </c>
      <c r="F701" s="54">
        <v>0.214724176512718</v>
      </c>
      <c r="G701" s="54">
        <v>5576.6098127229598</v>
      </c>
      <c r="H701" s="54">
        <v>9.0926090746802899</v>
      </c>
      <c r="I701" s="128">
        <v>3.1868177884239102</v>
      </c>
      <c r="J701" s="128">
        <v>1.1449525338018001</v>
      </c>
      <c r="K701" s="128">
        <v>0</v>
      </c>
      <c r="L701" s="121">
        <v>41459.728437500002</v>
      </c>
    </row>
    <row r="702" spans="1:13">
      <c r="A702" s="54">
        <v>278</v>
      </c>
      <c r="B702" s="121" t="s">
        <v>13</v>
      </c>
      <c r="C702" s="121">
        <v>41459</v>
      </c>
      <c r="D702" s="54">
        <v>185515910764200</v>
      </c>
      <c r="E702" s="54">
        <v>7.7237966890613102E-2</v>
      </c>
      <c r="F702" s="54">
        <v>2.2299151572387699E-2</v>
      </c>
      <c r="G702" s="54">
        <v>1116.5722074354001</v>
      </c>
      <c r="H702" s="54">
        <v>27.599551071093401</v>
      </c>
      <c r="I702" s="128">
        <v>2.8302223567895202</v>
      </c>
      <c r="J702" s="128">
        <v>1.2891689523119501</v>
      </c>
      <c r="K702" s="128">
        <v>0</v>
      </c>
      <c r="L702" s="121">
        <v>41459.728437500002</v>
      </c>
    </row>
    <row r="703" spans="1:13">
      <c r="A703" s="128">
        <v>304</v>
      </c>
      <c r="B703" s="121" t="s">
        <v>110</v>
      </c>
      <c r="C703" s="121">
        <v>41459</v>
      </c>
      <c r="D703" s="128">
        <v>15085696309900</v>
      </c>
      <c r="E703" s="128">
        <v>0.207417564392012</v>
      </c>
      <c r="F703" s="128">
        <v>9.4264827625077499E-2</v>
      </c>
      <c r="G703" s="128">
        <v>4730.0253951550503</v>
      </c>
      <c r="H703" s="128">
        <v>7.1554746358480896</v>
      </c>
      <c r="I703" s="128">
        <v>1.5736272209481199</v>
      </c>
      <c r="J703" s="128">
        <v>0.94917638345103095</v>
      </c>
      <c r="K703" s="128">
        <v>0</v>
      </c>
      <c r="L703" s="121">
        <v>41459.728437500002</v>
      </c>
    </row>
    <row r="704" spans="1:13">
      <c r="A704" s="128">
        <v>324</v>
      </c>
      <c r="B704" s="121" t="s">
        <v>12</v>
      </c>
      <c r="C704" s="121">
        <v>41459</v>
      </c>
      <c r="D704" s="128">
        <v>202592144467500</v>
      </c>
      <c r="E704" s="128">
        <v>0.11244780666024699</v>
      </c>
      <c r="F704" s="128">
        <v>9.3431108791411904E-3</v>
      </c>
      <c r="G704" s="128">
        <v>1754.7230581782201</v>
      </c>
      <c r="H704" s="128">
        <v>7.1479862611530498</v>
      </c>
      <c r="I704" s="128">
        <v>1.29225067144239</v>
      </c>
      <c r="J704" s="128">
        <v>0.76356593981490795</v>
      </c>
      <c r="K704" s="128">
        <v>0</v>
      </c>
      <c r="L704" s="121">
        <v>41459.728437500002</v>
      </c>
    </row>
    <row r="706" spans="14:14">
      <c r="N706" s="128"/>
    </row>
    <row r="707" spans="14:14">
      <c r="N707" s="128"/>
    </row>
    <row r="708" spans="14:14">
      <c r="N708" s="128"/>
    </row>
    <row r="709" spans="14:14">
      <c r="N709" s="128"/>
    </row>
    <row r="710" spans="14:14">
      <c r="N710" s="128"/>
    </row>
    <row r="711" spans="14:14">
      <c r="N711" s="128"/>
    </row>
    <row r="712" spans="14:14">
      <c r="N712" s="128"/>
    </row>
    <row r="713" spans="14:14">
      <c r="N713" s="128"/>
    </row>
    <row r="714" spans="14:14">
      <c r="N714" s="128"/>
    </row>
    <row r="715" spans="14:14">
      <c r="N715" s="128"/>
    </row>
    <row r="716" spans="14:14">
      <c r="N716" s="128"/>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sheetPr>
    <tabColor theme="3"/>
  </sheetPr>
  <dimension ref="A1:AH5220"/>
  <sheetViews>
    <sheetView workbookViewId="0"/>
  </sheetViews>
  <sheetFormatPr defaultRowHeight="15"/>
  <cols>
    <col min="1" max="1" width="19.28515625" style="54" customWidth="1"/>
    <col min="2" max="2" width="12" style="54" customWidth="1"/>
    <col min="3" max="3" width="15.42578125" style="54" customWidth="1"/>
    <col min="4" max="31" width="12" style="54" bestFit="1" customWidth="1"/>
    <col min="32" max="33" width="12" style="54" customWidth="1"/>
    <col min="34" max="34" width="15" style="54" bestFit="1" customWidth="1"/>
    <col min="35" max="16384" width="9.140625" style="54"/>
  </cols>
  <sheetData>
    <row r="1" spans="1:31">
      <c r="A1" s="54" t="s">
        <v>798</v>
      </c>
    </row>
    <row r="3" spans="1:31">
      <c r="A3" s="54" t="s">
        <v>799</v>
      </c>
      <c r="B3" s="123">
        <v>41418</v>
      </c>
      <c r="C3" s="123">
        <v>41421</v>
      </c>
      <c r="D3" s="123">
        <v>41422</v>
      </c>
      <c r="E3" s="123">
        <v>41423</v>
      </c>
      <c r="F3" s="123">
        <v>41424</v>
      </c>
      <c r="G3" s="123">
        <v>41425</v>
      </c>
      <c r="H3" s="123">
        <v>41428</v>
      </c>
      <c r="I3" s="123">
        <v>41429</v>
      </c>
      <c r="J3" s="123">
        <v>41430</v>
      </c>
      <c r="K3" s="123">
        <v>41431</v>
      </c>
      <c r="L3" s="123">
        <v>41432</v>
      </c>
      <c r="M3" s="123">
        <v>41435</v>
      </c>
      <c r="N3" s="123">
        <v>41436</v>
      </c>
      <c r="O3" s="123">
        <v>41437</v>
      </c>
      <c r="P3" s="123">
        <v>41438</v>
      </c>
      <c r="Q3" s="123">
        <v>41439</v>
      </c>
      <c r="R3" s="123">
        <v>41442</v>
      </c>
      <c r="S3" s="123">
        <v>41443</v>
      </c>
      <c r="T3" s="123">
        <v>41444</v>
      </c>
      <c r="U3" s="123">
        <v>41445</v>
      </c>
      <c r="V3" s="123">
        <v>41446</v>
      </c>
      <c r="W3" s="123">
        <v>41449</v>
      </c>
      <c r="X3" s="123">
        <v>41450</v>
      </c>
      <c r="Y3" s="123">
        <v>41451</v>
      </c>
      <c r="Z3" s="123">
        <v>41452</v>
      </c>
      <c r="AA3" s="123">
        <v>41453</v>
      </c>
      <c r="AB3" s="123">
        <v>41456</v>
      </c>
      <c r="AC3" s="123">
        <v>41457</v>
      </c>
      <c r="AD3" s="123">
        <v>41458</v>
      </c>
      <c r="AE3" s="123">
        <v>41459</v>
      </c>
    </row>
    <row r="4" spans="1:31">
      <c r="A4" s="54" t="s">
        <v>110</v>
      </c>
      <c r="B4" s="54">
        <v>114.82</v>
      </c>
      <c r="C4" s="54">
        <v>117.27</v>
      </c>
      <c r="D4" s="54">
        <v>118.15</v>
      </c>
      <c r="E4" s="54">
        <v>119.97</v>
      </c>
      <c r="F4" s="54">
        <v>119.96</v>
      </c>
      <c r="G4" s="54">
        <v>121.45</v>
      </c>
      <c r="H4" s="54">
        <v>121.5</v>
      </c>
      <c r="I4" s="54">
        <v>122.3</v>
      </c>
      <c r="J4" s="54">
        <v>123.68</v>
      </c>
      <c r="K4" s="54">
        <v>124.77</v>
      </c>
      <c r="L4" s="54">
        <v>124.57</v>
      </c>
      <c r="M4" s="54">
        <v>124.45</v>
      </c>
      <c r="N4" s="54">
        <v>123.27</v>
      </c>
      <c r="O4" s="54">
        <v>122.74</v>
      </c>
      <c r="P4" s="54">
        <v>121.94</v>
      </c>
      <c r="Q4" s="54">
        <v>120.79</v>
      </c>
      <c r="R4" s="54">
        <v>118.02</v>
      </c>
      <c r="S4" s="54">
        <v>117.32</v>
      </c>
      <c r="T4" s="54">
        <v>117.44</v>
      </c>
      <c r="U4" s="54">
        <v>117.06</v>
      </c>
      <c r="V4" s="54">
        <v>116.77</v>
      </c>
      <c r="W4" s="54">
        <v>116.54</v>
      </c>
      <c r="X4" s="54">
        <v>113.32</v>
      </c>
      <c r="Y4" s="54">
        <v>113.99</v>
      </c>
      <c r="Z4" s="54">
        <v>114.37</v>
      </c>
      <c r="AA4" s="54">
        <v>114.6</v>
      </c>
      <c r="AB4" s="54">
        <v>114.63</v>
      </c>
      <c r="AC4" s="54">
        <v>115.71</v>
      </c>
      <c r="AD4" s="54">
        <v>116.12</v>
      </c>
      <c r="AE4" s="54">
        <v>117.43</v>
      </c>
    </row>
    <row r="5" spans="1:31">
      <c r="A5" s="54" t="s">
        <v>105</v>
      </c>
      <c r="B5" s="54">
        <v>93.07</v>
      </c>
      <c r="C5" s="54">
        <v>95.07</v>
      </c>
      <c r="D5" s="54">
        <v>95.9</v>
      </c>
      <c r="E5" s="54">
        <v>96.03</v>
      </c>
      <c r="F5" s="54">
        <v>97.56</v>
      </c>
      <c r="G5" s="54">
        <v>97.04</v>
      </c>
      <c r="H5" s="54">
        <v>96.73</v>
      </c>
      <c r="I5" s="54">
        <v>95.28</v>
      </c>
      <c r="J5" s="54">
        <v>96.14</v>
      </c>
      <c r="K5" s="54">
        <v>97.82</v>
      </c>
      <c r="L5" s="54">
        <v>98.03</v>
      </c>
      <c r="M5" s="54">
        <v>97.64</v>
      </c>
      <c r="N5" s="54">
        <v>97.27</v>
      </c>
      <c r="O5" s="54">
        <v>98.45</v>
      </c>
      <c r="P5" s="54">
        <v>99.07</v>
      </c>
      <c r="Q5" s="54">
        <v>99.25</v>
      </c>
      <c r="R5" s="54">
        <v>96.78</v>
      </c>
      <c r="S5" s="54">
        <v>96.86</v>
      </c>
      <c r="T5" s="54">
        <v>97.38</v>
      </c>
      <c r="U5" s="54">
        <v>96.16</v>
      </c>
      <c r="V5" s="54">
        <v>96.14</v>
      </c>
      <c r="W5" s="54">
        <v>94.53</v>
      </c>
      <c r="X5" s="54">
        <v>91.32</v>
      </c>
      <c r="Y5" s="54">
        <v>91.3</v>
      </c>
      <c r="Z5" s="54">
        <v>92.59</v>
      </c>
      <c r="AA5" s="54">
        <v>92.53</v>
      </c>
      <c r="AB5" s="54">
        <v>92</v>
      </c>
      <c r="AC5" s="54">
        <v>93.79</v>
      </c>
      <c r="AD5" s="54">
        <v>94.01</v>
      </c>
      <c r="AE5" s="54">
        <v>94.24</v>
      </c>
    </row>
    <row r="6" spans="1:31">
      <c r="A6" s="128" t="s">
        <v>800</v>
      </c>
      <c r="B6" s="54">
        <v>87.67</v>
      </c>
      <c r="C6" s="54">
        <v>91.33</v>
      </c>
      <c r="D6" s="54">
        <v>93.7</v>
      </c>
      <c r="E6" s="54">
        <v>94.96</v>
      </c>
      <c r="F6" s="54">
        <v>97.4</v>
      </c>
      <c r="G6" s="54">
        <v>97.8</v>
      </c>
      <c r="H6" s="54">
        <v>96.69</v>
      </c>
      <c r="I6" s="54">
        <v>95.3</v>
      </c>
      <c r="J6" s="54">
        <v>97.06</v>
      </c>
      <c r="K6" s="54">
        <v>98.57</v>
      </c>
      <c r="L6" s="54">
        <v>99.79</v>
      </c>
      <c r="M6" s="54">
        <v>103.59</v>
      </c>
      <c r="N6" s="54">
        <v>101.73</v>
      </c>
      <c r="O6" s="54">
        <v>98.68</v>
      </c>
      <c r="P6" s="54">
        <v>101.56</v>
      </c>
      <c r="Q6" s="54">
        <v>98.55</v>
      </c>
      <c r="R6" s="54">
        <v>96.5</v>
      </c>
      <c r="S6" s="54">
        <v>97.01</v>
      </c>
      <c r="T6" s="54">
        <v>96.9</v>
      </c>
      <c r="U6" s="54">
        <v>97.68</v>
      </c>
      <c r="V6" s="54">
        <v>96.61</v>
      </c>
      <c r="W6" s="54">
        <v>94.2</v>
      </c>
      <c r="X6" s="54">
        <v>89.22</v>
      </c>
      <c r="Y6" s="54">
        <v>89.84</v>
      </c>
      <c r="Z6" s="54">
        <v>93.03</v>
      </c>
      <c r="AA6" s="54">
        <v>91.67</v>
      </c>
      <c r="AB6" s="54">
        <v>91.26</v>
      </c>
      <c r="AC6" s="54">
        <v>94.16</v>
      </c>
      <c r="AD6" s="54">
        <v>94.32</v>
      </c>
      <c r="AE6" s="54">
        <v>94.3</v>
      </c>
    </row>
    <row r="7" spans="1:31">
      <c r="A7" s="54" t="s">
        <v>107</v>
      </c>
      <c r="B7" s="54">
        <v>220.88</v>
      </c>
      <c r="C7" s="54">
        <v>228.24</v>
      </c>
      <c r="D7" s="54">
        <v>230.93</v>
      </c>
      <c r="E7" s="54">
        <v>232.46</v>
      </c>
      <c r="F7" s="54">
        <v>231.34</v>
      </c>
      <c r="G7" s="54">
        <v>231.88</v>
      </c>
      <c r="H7" s="54">
        <v>235.76</v>
      </c>
      <c r="I7" s="54">
        <v>235.94</v>
      </c>
      <c r="J7" s="54">
        <v>243.89</v>
      </c>
      <c r="K7" s="54">
        <v>243.16</v>
      </c>
      <c r="L7" s="54">
        <v>242.72</v>
      </c>
      <c r="M7" s="54">
        <v>241.21</v>
      </c>
      <c r="N7" s="54">
        <v>243.08</v>
      </c>
      <c r="O7" s="54">
        <v>240.47</v>
      </c>
      <c r="P7" s="54">
        <v>240.63</v>
      </c>
      <c r="Q7" s="54">
        <v>240.8</v>
      </c>
      <c r="R7" s="54">
        <v>238.37</v>
      </c>
      <c r="S7" s="54">
        <v>239.76</v>
      </c>
      <c r="T7" s="54">
        <v>246.08</v>
      </c>
      <c r="U7" s="54">
        <v>243.59</v>
      </c>
      <c r="V7" s="54">
        <v>245.27</v>
      </c>
      <c r="W7" s="54">
        <v>242.4</v>
      </c>
      <c r="X7" s="54">
        <v>236.55</v>
      </c>
      <c r="Y7" s="54">
        <v>234.59</v>
      </c>
      <c r="Z7" s="54">
        <v>239.66</v>
      </c>
      <c r="AA7" s="54">
        <v>241.14</v>
      </c>
      <c r="AB7" s="54">
        <v>238.48</v>
      </c>
      <c r="AC7" s="54">
        <v>239.95</v>
      </c>
      <c r="AD7" s="54">
        <v>239.6</v>
      </c>
      <c r="AE7" s="54">
        <v>241.7</v>
      </c>
    </row>
    <row r="8" spans="1:31">
      <c r="A8" s="54" t="s">
        <v>801</v>
      </c>
      <c r="B8" s="54">
        <v>158.4</v>
      </c>
      <c r="C8" s="54">
        <v>156.97999999999999</v>
      </c>
      <c r="D8" s="54">
        <v>158.55000000000001</v>
      </c>
      <c r="E8" s="54">
        <v>160.97</v>
      </c>
      <c r="F8" s="54">
        <v>162.47999999999999</v>
      </c>
      <c r="G8" s="54">
        <v>163.91</v>
      </c>
      <c r="H8" s="54">
        <v>163.5</v>
      </c>
      <c r="I8" s="54">
        <v>160.04</v>
      </c>
      <c r="J8" s="54">
        <v>161.25</v>
      </c>
      <c r="K8" s="54">
        <v>162.63999999999999</v>
      </c>
      <c r="L8" s="54">
        <v>166.05</v>
      </c>
      <c r="M8" s="54">
        <v>169.31</v>
      </c>
      <c r="N8" s="54">
        <v>168.98</v>
      </c>
      <c r="O8" s="54">
        <v>169.14</v>
      </c>
      <c r="P8" s="54">
        <v>165.35</v>
      </c>
      <c r="Q8" s="54">
        <v>166.03</v>
      </c>
      <c r="R8" s="54">
        <v>163.66999999999999</v>
      </c>
      <c r="S8" s="54">
        <v>164.83</v>
      </c>
      <c r="T8" s="54">
        <v>167.31</v>
      </c>
      <c r="U8" s="54">
        <v>167.43</v>
      </c>
      <c r="V8" s="54">
        <v>168.47</v>
      </c>
      <c r="W8" s="54">
        <v>167.49</v>
      </c>
      <c r="X8" s="54">
        <v>165.67</v>
      </c>
      <c r="Y8" s="54">
        <v>166.07</v>
      </c>
      <c r="Z8" s="54">
        <v>166.26</v>
      </c>
      <c r="AA8" s="54">
        <v>165.23</v>
      </c>
      <c r="AB8" s="54">
        <v>165.93</v>
      </c>
      <c r="AC8" s="54">
        <v>167.14</v>
      </c>
      <c r="AD8" s="54">
        <v>166.76</v>
      </c>
      <c r="AE8" s="54">
        <v>167.32</v>
      </c>
    </row>
    <row r="9" spans="1:31">
      <c r="A9" s="54" t="s">
        <v>106</v>
      </c>
      <c r="B9" s="54">
        <v>445.75</v>
      </c>
      <c r="C9" s="54">
        <v>453.21</v>
      </c>
      <c r="D9" s="54">
        <v>455.16</v>
      </c>
      <c r="E9" s="54">
        <v>451.65</v>
      </c>
      <c r="F9" s="54">
        <v>455.2</v>
      </c>
      <c r="G9" s="54">
        <v>455.37</v>
      </c>
      <c r="H9" s="54">
        <v>454.24</v>
      </c>
      <c r="I9" s="54">
        <v>448.72</v>
      </c>
      <c r="J9" s="54">
        <v>451.88</v>
      </c>
      <c r="K9" s="54">
        <v>454.88</v>
      </c>
      <c r="L9" s="54">
        <v>456.33</v>
      </c>
      <c r="M9" s="54">
        <v>457.02</v>
      </c>
      <c r="N9" s="54">
        <v>460.68</v>
      </c>
      <c r="O9" s="54">
        <v>455.8</v>
      </c>
      <c r="P9" s="54">
        <v>446.92</v>
      </c>
      <c r="Q9" s="54">
        <v>446.8</v>
      </c>
      <c r="R9" s="54">
        <v>438.18</v>
      </c>
      <c r="S9" s="54">
        <v>439.74</v>
      </c>
      <c r="T9" s="54">
        <v>442.95</v>
      </c>
      <c r="U9" s="54">
        <v>440.78</v>
      </c>
      <c r="V9" s="54">
        <v>441.01</v>
      </c>
      <c r="W9" s="54">
        <v>432.08</v>
      </c>
      <c r="X9" s="54">
        <v>420.36</v>
      </c>
      <c r="Y9" s="54">
        <v>420.39</v>
      </c>
      <c r="Z9" s="54">
        <v>424.23</v>
      </c>
      <c r="AA9" s="54">
        <v>423.87</v>
      </c>
      <c r="AB9" s="54">
        <v>425.12</v>
      </c>
      <c r="AC9" s="54">
        <v>436.89</v>
      </c>
      <c r="AD9" s="54">
        <v>434.75</v>
      </c>
      <c r="AE9" s="54">
        <v>434.96</v>
      </c>
    </row>
    <row r="10" spans="1:31">
      <c r="A10" s="54" t="s">
        <v>12</v>
      </c>
      <c r="B10" s="54">
        <v>144.94999999999999</v>
      </c>
      <c r="C10" s="54">
        <v>148.16</v>
      </c>
      <c r="D10" s="54">
        <v>148.65</v>
      </c>
      <c r="E10" s="54">
        <v>148.13999999999999</v>
      </c>
      <c r="F10" s="54">
        <v>150.88</v>
      </c>
      <c r="G10" s="54">
        <v>151.34</v>
      </c>
      <c r="H10" s="54">
        <v>152.13999999999999</v>
      </c>
      <c r="I10" s="54">
        <v>149.15</v>
      </c>
      <c r="J10" s="54">
        <v>150.22</v>
      </c>
      <c r="K10" s="54">
        <v>152.61000000000001</v>
      </c>
      <c r="L10" s="54">
        <v>155.78</v>
      </c>
      <c r="M10" s="54">
        <v>154</v>
      </c>
      <c r="N10" s="54">
        <v>152.63</v>
      </c>
      <c r="O10" s="54">
        <v>150.06</v>
      </c>
      <c r="P10" s="54">
        <v>150.88</v>
      </c>
      <c r="Q10" s="54">
        <v>149.57</v>
      </c>
      <c r="R10" s="54">
        <v>149.35</v>
      </c>
      <c r="S10" s="54">
        <v>150.1</v>
      </c>
      <c r="T10" s="54">
        <v>150.96</v>
      </c>
      <c r="U10" s="54">
        <v>150.79</v>
      </c>
      <c r="V10" s="54">
        <v>150.80000000000001</v>
      </c>
      <c r="W10" s="54">
        <v>148.31</v>
      </c>
      <c r="X10" s="54">
        <v>143.51</v>
      </c>
      <c r="Y10" s="54">
        <v>142.72</v>
      </c>
      <c r="Z10" s="54">
        <v>145.02000000000001</v>
      </c>
      <c r="AA10" s="54">
        <v>145.74</v>
      </c>
      <c r="AB10" s="54">
        <v>143.5</v>
      </c>
      <c r="AC10" s="54">
        <v>144.69</v>
      </c>
      <c r="AD10" s="54">
        <v>143.66999999999999</v>
      </c>
      <c r="AE10" s="54">
        <v>143.56</v>
      </c>
    </row>
    <row r="11" spans="1:31">
      <c r="A11" s="54" t="s">
        <v>104</v>
      </c>
      <c r="B11" s="54">
        <v>130.51</v>
      </c>
      <c r="C11" s="54">
        <v>132.94</v>
      </c>
      <c r="D11" s="54">
        <v>133.91</v>
      </c>
      <c r="E11" s="54">
        <v>134.34</v>
      </c>
      <c r="F11" s="54">
        <v>135.35</v>
      </c>
      <c r="G11" s="54">
        <v>135.80000000000001</v>
      </c>
      <c r="H11" s="54">
        <v>133.97999999999999</v>
      </c>
      <c r="I11" s="54">
        <v>129.72999999999999</v>
      </c>
      <c r="J11" s="54">
        <v>131.24</v>
      </c>
      <c r="K11" s="54">
        <v>132.02000000000001</v>
      </c>
      <c r="L11" s="54">
        <v>131.44</v>
      </c>
      <c r="M11" s="54">
        <v>130.06</v>
      </c>
      <c r="N11" s="54">
        <v>129.72999999999999</v>
      </c>
      <c r="O11" s="54">
        <v>128.76</v>
      </c>
      <c r="P11" s="54">
        <v>129.69999999999999</v>
      </c>
      <c r="Q11" s="54">
        <v>128.15</v>
      </c>
      <c r="R11" s="54">
        <v>126.23</v>
      </c>
      <c r="S11" s="54">
        <v>125.73</v>
      </c>
      <c r="T11" s="54">
        <v>126.18</v>
      </c>
      <c r="U11" s="54">
        <v>125.68</v>
      </c>
      <c r="V11" s="54">
        <v>124.24</v>
      </c>
      <c r="W11" s="54">
        <v>123.61</v>
      </c>
      <c r="X11" s="54">
        <v>121.36</v>
      </c>
      <c r="Y11" s="54">
        <v>121.84</v>
      </c>
      <c r="Z11" s="54">
        <v>124.13</v>
      </c>
      <c r="AA11" s="54">
        <v>123.99</v>
      </c>
      <c r="AB11" s="54">
        <v>122.36</v>
      </c>
      <c r="AC11" s="54">
        <v>123.6</v>
      </c>
      <c r="AD11" s="54">
        <v>123.97</v>
      </c>
      <c r="AE11" s="54">
        <v>123.67</v>
      </c>
    </row>
    <row r="12" spans="1:31">
      <c r="A12" s="54" t="s">
        <v>13</v>
      </c>
      <c r="B12" s="54">
        <v>112.86</v>
      </c>
      <c r="C12" s="54">
        <v>115.85</v>
      </c>
      <c r="D12" s="54">
        <v>116.62</v>
      </c>
      <c r="E12" s="54">
        <v>118.64</v>
      </c>
      <c r="F12" s="54">
        <v>119.88</v>
      </c>
      <c r="G12" s="54">
        <v>117.05</v>
      </c>
      <c r="H12" s="54">
        <v>117.12</v>
      </c>
      <c r="I12" s="54">
        <v>117.1</v>
      </c>
      <c r="J12" s="54">
        <v>116.71</v>
      </c>
      <c r="K12" s="54">
        <v>117.14</v>
      </c>
      <c r="L12" s="54">
        <v>118.34</v>
      </c>
      <c r="M12" s="54">
        <v>117.88</v>
      </c>
      <c r="N12" s="54">
        <v>116.87</v>
      </c>
      <c r="O12" s="54">
        <v>116.8</v>
      </c>
      <c r="P12" s="54">
        <v>116.72</v>
      </c>
      <c r="Q12" s="54">
        <v>114.24</v>
      </c>
      <c r="R12" s="54">
        <v>111.35</v>
      </c>
      <c r="S12" s="54">
        <v>111.55</v>
      </c>
      <c r="T12" s="54">
        <v>112.7</v>
      </c>
      <c r="U12" s="54">
        <v>111.23</v>
      </c>
      <c r="V12" s="54">
        <v>110.8</v>
      </c>
      <c r="W12" s="54">
        <v>109.19</v>
      </c>
      <c r="X12" s="54">
        <v>105.25</v>
      </c>
      <c r="Y12" s="54">
        <v>104.68</v>
      </c>
      <c r="Z12" s="54">
        <v>107.15</v>
      </c>
      <c r="AA12" s="54">
        <v>106.14</v>
      </c>
      <c r="AB12" s="54">
        <v>105.09</v>
      </c>
      <c r="AC12" s="54">
        <v>107.54</v>
      </c>
      <c r="AD12" s="54">
        <v>106.81</v>
      </c>
      <c r="AE12" s="54">
        <v>106.52</v>
      </c>
    </row>
    <row r="13" spans="1:31">
      <c r="A13" s="54" t="s">
        <v>109</v>
      </c>
      <c r="B13" s="54">
        <v>133.28</v>
      </c>
      <c r="C13" s="54">
        <v>138.69999999999999</v>
      </c>
      <c r="D13" s="54">
        <v>141.07</v>
      </c>
      <c r="E13" s="54">
        <v>138.09</v>
      </c>
      <c r="F13" s="54">
        <v>140.19</v>
      </c>
      <c r="G13" s="54">
        <v>138.13999999999999</v>
      </c>
      <c r="H13" s="54">
        <v>136.66999999999999</v>
      </c>
      <c r="I13" s="54">
        <v>134.31</v>
      </c>
      <c r="J13" s="54">
        <v>137.31</v>
      </c>
      <c r="K13" s="54">
        <v>140.93</v>
      </c>
      <c r="L13" s="54">
        <v>145.91999999999999</v>
      </c>
      <c r="M13" s="54">
        <v>143.54</v>
      </c>
      <c r="N13" s="54">
        <v>141.5</v>
      </c>
      <c r="O13" s="54">
        <v>141.30000000000001</v>
      </c>
      <c r="P13" s="54">
        <v>141.16</v>
      </c>
      <c r="Q13" s="54">
        <v>140.1</v>
      </c>
      <c r="R13" s="54">
        <v>135.36000000000001</v>
      </c>
      <c r="S13" s="54">
        <v>134.51</v>
      </c>
      <c r="T13" s="54">
        <v>136.08000000000001</v>
      </c>
      <c r="U13" s="54">
        <v>133.79</v>
      </c>
      <c r="V13" s="54">
        <v>134.22</v>
      </c>
      <c r="W13" s="54">
        <v>131.30000000000001</v>
      </c>
      <c r="X13" s="54">
        <v>125.78</v>
      </c>
      <c r="Y13" s="54">
        <v>128.44999999999999</v>
      </c>
      <c r="Z13" s="54">
        <v>132.84</v>
      </c>
      <c r="AA13" s="54">
        <v>131.01</v>
      </c>
      <c r="AB13" s="54">
        <v>133.99</v>
      </c>
      <c r="AC13" s="54">
        <v>136.44999999999999</v>
      </c>
      <c r="AD13" s="54">
        <v>135.30000000000001</v>
      </c>
      <c r="AE13" s="54">
        <v>135.37</v>
      </c>
    </row>
    <row r="14" spans="1:31">
      <c r="A14" s="54" t="s">
        <v>802</v>
      </c>
      <c r="B14" s="54">
        <v>209.06379999999999</v>
      </c>
      <c r="C14" s="54">
        <v>214.27180000000001</v>
      </c>
      <c r="D14" s="54">
        <v>215.65770000000001</v>
      </c>
      <c r="E14" s="54">
        <v>215.19200000000001</v>
      </c>
      <c r="F14" s="54">
        <v>217.84979999999999</v>
      </c>
      <c r="G14" s="54">
        <v>216.10040000000001</v>
      </c>
      <c r="H14" s="54">
        <v>215.51900000000001</v>
      </c>
      <c r="I14" s="54">
        <v>212.86279999999999</v>
      </c>
      <c r="J14" s="54">
        <v>214.80529999999999</v>
      </c>
      <c r="K14" s="54">
        <v>217.23910000000001</v>
      </c>
      <c r="L14" s="54">
        <v>220.50550000000001</v>
      </c>
      <c r="M14" s="54">
        <v>219.33029999999999</v>
      </c>
      <c r="N14" s="54">
        <v>218.2354</v>
      </c>
      <c r="O14" s="54">
        <v>215.95570000000001</v>
      </c>
      <c r="P14" s="54">
        <v>214.92439999999999</v>
      </c>
      <c r="Q14" s="54">
        <v>212.40469999999999</v>
      </c>
      <c r="R14" s="54">
        <v>208.52610000000001</v>
      </c>
      <c r="S14" s="54">
        <v>208.7961</v>
      </c>
      <c r="T14" s="54">
        <v>210.82579999999999</v>
      </c>
      <c r="U14" s="54">
        <v>209.24780000000001</v>
      </c>
      <c r="V14" s="54">
        <v>208.846</v>
      </c>
      <c r="W14" s="54">
        <v>204.60120000000001</v>
      </c>
      <c r="X14" s="54">
        <v>197.584</v>
      </c>
      <c r="Y14" s="54">
        <v>197.78039999999999</v>
      </c>
      <c r="Z14" s="54">
        <v>201.8004</v>
      </c>
      <c r="AA14" s="54">
        <v>201.02719999999999</v>
      </c>
      <c r="AB14" s="54">
        <v>200.93029999999999</v>
      </c>
      <c r="AC14" s="54">
        <v>205.2002</v>
      </c>
      <c r="AD14" s="54">
        <v>203.92009999999999</v>
      </c>
      <c r="AE14" s="54">
        <v>203.70769999999999</v>
      </c>
    </row>
    <row r="15" spans="1:31">
      <c r="A15" s="54" t="s">
        <v>803</v>
      </c>
      <c r="B15" s="54">
        <v>222.41</v>
      </c>
      <c r="C15" s="54">
        <v>228.02440000000001</v>
      </c>
      <c r="D15" s="54">
        <v>230.48920000000001</v>
      </c>
      <c r="E15" s="54">
        <v>230.17410000000001</v>
      </c>
      <c r="F15" s="54">
        <v>232.72829999999999</v>
      </c>
      <c r="G15" s="54">
        <v>231.8116</v>
      </c>
      <c r="H15" s="54">
        <v>230.8133</v>
      </c>
      <c r="I15" s="54">
        <v>225.7347</v>
      </c>
      <c r="J15" s="54">
        <v>226.86670000000001</v>
      </c>
      <c r="K15" s="54">
        <v>230.4308</v>
      </c>
      <c r="L15" s="54">
        <v>232.1191</v>
      </c>
      <c r="M15" s="54">
        <v>230.602</v>
      </c>
      <c r="N15" s="54">
        <v>229.49440000000001</v>
      </c>
      <c r="O15" s="54">
        <v>230.04349999999999</v>
      </c>
      <c r="P15" s="54">
        <v>229.31489999999999</v>
      </c>
      <c r="Q15" s="54">
        <v>228.67359999999999</v>
      </c>
      <c r="R15" s="54">
        <v>222.3733</v>
      </c>
      <c r="S15" s="54">
        <v>222.8811</v>
      </c>
      <c r="T15" s="54">
        <v>222.90780000000001</v>
      </c>
      <c r="U15" s="54">
        <v>220.41399999999999</v>
      </c>
      <c r="V15" s="54">
        <v>220.8185</v>
      </c>
      <c r="W15" s="54">
        <v>219.26669999999999</v>
      </c>
      <c r="X15" s="54">
        <v>212.23400000000001</v>
      </c>
      <c r="Y15" s="54">
        <v>213.36779999999999</v>
      </c>
      <c r="Z15" s="54">
        <v>217.2313</v>
      </c>
      <c r="AA15" s="54">
        <v>216.12379999999999</v>
      </c>
      <c r="AB15" s="54">
        <v>213.93170000000001</v>
      </c>
      <c r="AC15" s="54">
        <v>217.81700000000001</v>
      </c>
      <c r="AD15" s="54">
        <v>217.8828</v>
      </c>
      <c r="AE15" s="54">
        <v>218.19499999999999</v>
      </c>
    </row>
    <row r="16" spans="1:31">
      <c r="A16" s="54" t="s">
        <v>804</v>
      </c>
      <c r="B16" s="54">
        <v>206.9984</v>
      </c>
      <c r="C16" s="54">
        <v>211.93770000000001</v>
      </c>
      <c r="D16" s="54">
        <v>215.74430000000001</v>
      </c>
      <c r="E16" s="54">
        <v>216.22659999999999</v>
      </c>
      <c r="F16" s="54">
        <v>219.32320000000001</v>
      </c>
      <c r="G16" s="54">
        <v>220.18960000000001</v>
      </c>
      <c r="H16" s="54">
        <v>220.81780000000001</v>
      </c>
      <c r="I16" s="54">
        <v>217.2578</v>
      </c>
      <c r="J16" s="54">
        <v>219.52420000000001</v>
      </c>
      <c r="K16" s="54">
        <v>222.4308</v>
      </c>
      <c r="L16" s="54">
        <v>222.35079999999999</v>
      </c>
      <c r="M16" s="54">
        <v>221.29069999999999</v>
      </c>
      <c r="N16" s="54">
        <v>220.8475</v>
      </c>
      <c r="O16" s="54">
        <v>223.06110000000001</v>
      </c>
      <c r="P16" s="54">
        <v>224.4134</v>
      </c>
      <c r="Q16" s="54">
        <v>225.01140000000001</v>
      </c>
      <c r="R16" s="54">
        <v>218.61789999999999</v>
      </c>
      <c r="S16" s="54">
        <v>217.15299999999999</v>
      </c>
      <c r="T16" s="54">
        <v>218.78720000000001</v>
      </c>
      <c r="U16" s="54">
        <v>216.1498</v>
      </c>
      <c r="V16" s="54">
        <v>216.29230000000001</v>
      </c>
      <c r="W16" s="54">
        <v>214.3605</v>
      </c>
      <c r="X16" s="54">
        <v>209.00319999999999</v>
      </c>
      <c r="Y16" s="54">
        <v>208.67359999999999</v>
      </c>
      <c r="Z16" s="54">
        <v>211.3904</v>
      </c>
      <c r="AA16" s="54">
        <v>211.15880000000001</v>
      </c>
      <c r="AB16" s="54">
        <v>210.185</v>
      </c>
      <c r="AC16" s="54">
        <v>213.4717</v>
      </c>
      <c r="AD16" s="54">
        <v>213.0078</v>
      </c>
      <c r="AE16" s="54">
        <v>213.96639999999999</v>
      </c>
    </row>
    <row r="17" spans="1:31">
      <c r="A17" s="54" t="s">
        <v>805</v>
      </c>
      <c r="B17" s="54">
        <v>199.20169999999999</v>
      </c>
      <c r="C17" s="54">
        <v>202.11160000000001</v>
      </c>
      <c r="D17" s="54">
        <v>203.65119999999999</v>
      </c>
      <c r="E17" s="54">
        <v>204.7253</v>
      </c>
      <c r="F17" s="54">
        <v>206.55699999999999</v>
      </c>
      <c r="G17" s="54">
        <v>206.67779999999999</v>
      </c>
      <c r="H17" s="54">
        <v>206.18049999999999</v>
      </c>
      <c r="I17" s="54">
        <v>205.363</v>
      </c>
      <c r="J17" s="54">
        <v>206.2619</v>
      </c>
      <c r="K17" s="54">
        <v>207.10550000000001</v>
      </c>
      <c r="L17" s="54">
        <v>207.7715</v>
      </c>
      <c r="M17" s="54">
        <v>207.8588</v>
      </c>
      <c r="N17" s="54">
        <v>208.12100000000001</v>
      </c>
      <c r="O17" s="54">
        <v>208.64750000000001</v>
      </c>
      <c r="P17" s="54">
        <v>209.3725</v>
      </c>
      <c r="Q17" s="54">
        <v>210.0367</v>
      </c>
      <c r="R17" s="54">
        <v>207.31720000000001</v>
      </c>
      <c r="S17" s="54">
        <v>207.9716</v>
      </c>
      <c r="T17" s="54">
        <v>208.91390000000001</v>
      </c>
      <c r="U17" s="54">
        <v>208.69880000000001</v>
      </c>
      <c r="V17" s="54">
        <v>208.7319</v>
      </c>
      <c r="W17" s="54">
        <v>207.51779999999999</v>
      </c>
      <c r="X17" s="54">
        <v>203.80279999999999</v>
      </c>
      <c r="Y17" s="54">
        <v>204.17930000000001</v>
      </c>
      <c r="Z17" s="54">
        <v>205.55359999999999</v>
      </c>
      <c r="AA17" s="54">
        <v>205.321</v>
      </c>
      <c r="AB17" s="54">
        <v>204.78200000000001</v>
      </c>
      <c r="AC17" s="54">
        <v>205.60910000000001</v>
      </c>
      <c r="AD17" s="54">
        <v>205.2568</v>
      </c>
      <c r="AE17" s="54">
        <v>205.78450000000001</v>
      </c>
    </row>
    <row r="19" spans="1:31">
      <c r="A19" s="54" t="s">
        <v>807</v>
      </c>
    </row>
    <row r="21" spans="1:31">
      <c r="A21" s="54" t="s">
        <v>808</v>
      </c>
      <c r="B21" s="123">
        <v>41418</v>
      </c>
      <c r="C21" s="123">
        <v>41421</v>
      </c>
      <c r="D21" s="123">
        <v>41422</v>
      </c>
      <c r="E21" s="123">
        <v>41423</v>
      </c>
      <c r="F21" s="123">
        <v>41424</v>
      </c>
      <c r="G21" s="123">
        <v>41425</v>
      </c>
      <c r="H21" s="123">
        <v>41428</v>
      </c>
      <c r="I21" s="123">
        <v>41429</v>
      </c>
      <c r="J21" s="123">
        <v>41430</v>
      </c>
      <c r="K21" s="123">
        <v>41431</v>
      </c>
      <c r="L21" s="123">
        <v>41432</v>
      </c>
      <c r="M21" s="123">
        <v>41435</v>
      </c>
      <c r="N21" s="123">
        <v>41436</v>
      </c>
      <c r="O21" s="123">
        <v>41437</v>
      </c>
      <c r="P21" s="123">
        <v>41438</v>
      </c>
      <c r="Q21" s="123">
        <v>41439</v>
      </c>
      <c r="R21" s="123">
        <v>41442</v>
      </c>
      <c r="S21" s="123">
        <v>41443</v>
      </c>
      <c r="T21" s="123">
        <v>41444</v>
      </c>
      <c r="U21" s="123">
        <v>41445</v>
      </c>
      <c r="V21" s="123">
        <v>41446</v>
      </c>
      <c r="W21" s="123">
        <v>41449</v>
      </c>
      <c r="X21" s="123">
        <v>41450</v>
      </c>
      <c r="Y21" s="123">
        <v>41451</v>
      </c>
      <c r="Z21" s="123">
        <v>41452</v>
      </c>
      <c r="AA21" s="123">
        <v>41453</v>
      </c>
      <c r="AB21" s="123">
        <v>41456</v>
      </c>
      <c r="AC21" s="123">
        <v>41457</v>
      </c>
      <c r="AD21" s="123">
        <v>41458</v>
      </c>
      <c r="AE21" s="123">
        <v>41459</v>
      </c>
    </row>
    <row r="22" spans="1:31">
      <c r="A22" s="54" t="s">
        <v>927</v>
      </c>
      <c r="B22" s="54">
        <v>23.468372816204901</v>
      </c>
      <c r="C22" s="54">
        <v>24.126636876486302</v>
      </c>
      <c r="D22" s="54">
        <v>24.283642447304398</v>
      </c>
      <c r="E22" s="54">
        <v>24.421519085050701</v>
      </c>
      <c r="F22" s="54">
        <v>24.593371970628901</v>
      </c>
      <c r="G22" s="54">
        <v>24.454760397408499</v>
      </c>
      <c r="H22" s="54">
        <v>24.242801956624699</v>
      </c>
      <c r="I22" s="54">
        <v>23.7385778140723</v>
      </c>
      <c r="J22" s="54">
        <v>23.8214722971348</v>
      </c>
      <c r="K22" s="54">
        <v>24.096741829502001</v>
      </c>
      <c r="L22" s="54">
        <v>24.168688864681101</v>
      </c>
      <c r="M22" s="54">
        <v>24.184746890246799</v>
      </c>
      <c r="N22" s="54">
        <v>24.147730618804101</v>
      </c>
      <c r="O22" s="54">
        <v>25.328642652632801</v>
      </c>
      <c r="P22" s="54">
        <v>25.3753475893478</v>
      </c>
      <c r="Q22" s="54">
        <v>25.4339117589683</v>
      </c>
      <c r="R22" s="54">
        <v>25.109350543440499</v>
      </c>
      <c r="S22" s="54">
        <v>25.195901781925901</v>
      </c>
      <c r="T22" s="54">
        <v>25.233398172975601</v>
      </c>
      <c r="U22" s="54">
        <v>25.005115707809299</v>
      </c>
      <c r="V22" s="54">
        <v>25.0054872189286</v>
      </c>
      <c r="W22" s="54">
        <v>24.874766343765401</v>
      </c>
      <c r="X22" s="54">
        <v>23.8534014533031</v>
      </c>
      <c r="Y22" s="54">
        <v>23.9606348081021</v>
      </c>
      <c r="Z22" s="54">
        <v>24.154736538996399</v>
      </c>
      <c r="AA22" s="54">
        <v>24.314627239844899</v>
      </c>
      <c r="AB22" s="54">
        <v>24.269144178051</v>
      </c>
      <c r="AC22" s="54">
        <v>24.394758854643499</v>
      </c>
      <c r="AD22" s="54">
        <v>24.2958321573566</v>
      </c>
      <c r="AE22" s="54">
        <v>22.722790266386902</v>
      </c>
    </row>
    <row r="23" spans="1:31">
      <c r="A23" s="54" t="s">
        <v>928</v>
      </c>
      <c r="B23" s="54">
        <v>14.057797163338501</v>
      </c>
      <c r="C23" s="54">
        <v>14.370047844756501</v>
      </c>
      <c r="D23" s="54">
        <v>14.473828042653</v>
      </c>
      <c r="E23" s="54">
        <v>14.4432652629916</v>
      </c>
      <c r="F23" s="54">
        <v>14.610800892789401</v>
      </c>
      <c r="G23" s="54">
        <v>14.536841638277201</v>
      </c>
      <c r="H23" s="54">
        <v>14.500255833838301</v>
      </c>
      <c r="I23" s="54">
        <v>14.325164836383999</v>
      </c>
      <c r="J23" s="54">
        <v>14.427644300994199</v>
      </c>
      <c r="K23" s="54">
        <v>14.6725313021229</v>
      </c>
      <c r="L23" s="54">
        <v>14.9050451125465</v>
      </c>
      <c r="M23" s="54">
        <v>14.7835527874379</v>
      </c>
      <c r="N23" s="54">
        <v>14.695911158977999</v>
      </c>
      <c r="O23" s="54">
        <v>14.595441175383799</v>
      </c>
      <c r="P23" s="54">
        <v>14.5020444866646</v>
      </c>
      <c r="Q23" s="54">
        <v>14.341004649730699</v>
      </c>
      <c r="R23" s="54">
        <v>14.033926417521901</v>
      </c>
      <c r="S23" s="54">
        <v>14.0439803358751</v>
      </c>
      <c r="T23" s="54">
        <v>14.1893789242141</v>
      </c>
      <c r="U23" s="54">
        <v>14.1081249843114</v>
      </c>
      <c r="V23" s="54">
        <v>14.095502441565101</v>
      </c>
      <c r="W23" s="54">
        <v>13.8534898113098</v>
      </c>
      <c r="X23" s="54">
        <v>13.3851673930254</v>
      </c>
      <c r="Y23" s="54">
        <v>13.4170758832157</v>
      </c>
      <c r="Z23" s="54">
        <v>13.691297930152301</v>
      </c>
      <c r="AA23" s="54">
        <v>13.637735643420999</v>
      </c>
      <c r="AB23" s="54">
        <v>13.5913608337582</v>
      </c>
      <c r="AC23" s="54">
        <v>13.855110350113501</v>
      </c>
      <c r="AD23" s="54">
        <v>13.7926974660118</v>
      </c>
      <c r="AE23" s="54">
        <v>13.794556693207699</v>
      </c>
    </row>
    <row r="24" spans="1:31">
      <c r="A24" s="54" t="s">
        <v>110</v>
      </c>
      <c r="B24" s="54">
        <v>7.2890480343559201</v>
      </c>
      <c r="C24" s="54">
        <v>7.44243448126009</v>
      </c>
      <c r="D24" s="54">
        <v>7.4978131576698503</v>
      </c>
      <c r="E24" s="54">
        <v>7.6029903551551801</v>
      </c>
      <c r="F24" s="54">
        <v>7.6018060242290399</v>
      </c>
      <c r="G24" s="54">
        <v>7.6949511226651603</v>
      </c>
      <c r="H24" s="54">
        <v>7.6981922269933296</v>
      </c>
      <c r="I24" s="54">
        <v>7.7506057790665102</v>
      </c>
      <c r="J24" s="54">
        <v>7.3804394196803296</v>
      </c>
      <c r="K24" s="54">
        <v>7.4461557958685303</v>
      </c>
      <c r="L24" s="54">
        <v>7.4342326611332501</v>
      </c>
      <c r="M24" s="54">
        <v>7.4559841488255003</v>
      </c>
      <c r="N24" s="54">
        <v>7.3851953662374301</v>
      </c>
      <c r="O24" s="54">
        <v>7.3531660488603503</v>
      </c>
      <c r="P24" s="54">
        <v>7.3056796933794903</v>
      </c>
      <c r="Q24" s="54">
        <v>7.2378323954398498</v>
      </c>
      <c r="R24" s="54">
        <v>7.0737403704825104</v>
      </c>
      <c r="S24" s="54">
        <v>7.0345758808838097</v>
      </c>
      <c r="T24" s="54">
        <v>7.0419890407714698</v>
      </c>
      <c r="U24" s="54">
        <v>7.0545405135807302</v>
      </c>
      <c r="V24" s="54">
        <v>7.0339453931101596</v>
      </c>
      <c r="W24" s="54">
        <v>7.02263349655101</v>
      </c>
      <c r="X24" s="54">
        <v>6.8312921617604898</v>
      </c>
      <c r="Y24" s="54">
        <v>6.8699352397496201</v>
      </c>
      <c r="Z24" s="54">
        <v>6.8940132549503303</v>
      </c>
      <c r="AA24" s="54">
        <v>6.8922822226399401</v>
      </c>
      <c r="AB24" s="54">
        <v>6.8938671356589198</v>
      </c>
      <c r="AC24" s="54">
        <v>6.95818643174628</v>
      </c>
      <c r="AD24" s="54">
        <v>7.0748554834825796</v>
      </c>
      <c r="AE24" s="54">
        <v>7.1554746358480896</v>
      </c>
    </row>
    <row r="25" spans="1:31">
      <c r="A25" s="54" t="s">
        <v>105</v>
      </c>
      <c r="B25" s="54">
        <v>17.1244825108067</v>
      </c>
      <c r="C25" s="54">
        <v>17.600700467037701</v>
      </c>
      <c r="D25" s="54">
        <v>17.740013117856101</v>
      </c>
      <c r="E25" s="54">
        <v>17.732378149138299</v>
      </c>
      <c r="F25" s="54">
        <v>17.949153274797901</v>
      </c>
      <c r="G25" s="54">
        <v>17.861226602837998</v>
      </c>
      <c r="H25" s="54">
        <v>17.784190168674701</v>
      </c>
      <c r="I25" s="54">
        <v>21.376429476877</v>
      </c>
      <c r="J25" s="54">
        <v>21.387919171905601</v>
      </c>
      <c r="K25" s="54">
        <v>21.750018266317699</v>
      </c>
      <c r="L25" s="54">
        <v>21.681578046489101</v>
      </c>
      <c r="M25" s="54">
        <v>21.592539323335</v>
      </c>
      <c r="N25" s="54">
        <v>21.433200304501099</v>
      </c>
      <c r="O25" s="54">
        <v>21.5478969057678</v>
      </c>
      <c r="P25" s="54">
        <v>21.6794444273207</v>
      </c>
      <c r="Q25" s="54">
        <v>21.7048895673102</v>
      </c>
      <c r="R25" s="54">
        <v>21.193028648047001</v>
      </c>
      <c r="S25" s="54">
        <v>21.264361300585001</v>
      </c>
      <c r="T25" s="54">
        <v>21.909049790192601</v>
      </c>
      <c r="U25" s="54">
        <v>21.604571850031402</v>
      </c>
      <c r="V25" s="54">
        <v>21.612845742519099</v>
      </c>
      <c r="W25" s="54">
        <v>21.258249387270698</v>
      </c>
      <c r="X25" s="54">
        <v>21.028132996125802</v>
      </c>
      <c r="Y25" s="54">
        <v>21.174295025790101</v>
      </c>
      <c r="Z25" s="54">
        <v>21.460681877342498</v>
      </c>
      <c r="AA25" s="54">
        <v>21.441323193371399</v>
      </c>
      <c r="AB25" s="54">
        <v>21.315904053922502</v>
      </c>
      <c r="AC25" s="54">
        <v>21.4556919259824</v>
      </c>
      <c r="AD25" s="54">
        <v>22.484849807699302</v>
      </c>
      <c r="AE25" s="54">
        <v>22.605791001204999</v>
      </c>
    </row>
    <row r="26" spans="1:31">
      <c r="A26" s="128" t="s">
        <v>800</v>
      </c>
      <c r="B26" s="54">
        <v>6.3238046203541796</v>
      </c>
      <c r="C26" s="54">
        <v>6.5880989611622196</v>
      </c>
      <c r="D26" s="54">
        <v>6.7586390288846196</v>
      </c>
      <c r="E26" s="54">
        <v>6.8496987074116298</v>
      </c>
      <c r="F26" s="54">
        <v>7.0257926724823596</v>
      </c>
      <c r="G26" s="54">
        <v>7.0545173805084804</v>
      </c>
      <c r="H26" s="54">
        <v>6.9742006375387504</v>
      </c>
      <c r="I26" s="54">
        <v>5.7061492620872496</v>
      </c>
      <c r="J26" s="54">
        <v>5.8116603809719498</v>
      </c>
      <c r="K26" s="54">
        <v>5.9020751396119797</v>
      </c>
      <c r="L26" s="54">
        <v>5.9753747481615402</v>
      </c>
      <c r="M26" s="54">
        <v>6.2026999442177804</v>
      </c>
      <c r="N26" s="54">
        <v>6.0915403668507899</v>
      </c>
      <c r="O26" s="54">
        <v>5.9084754499284999</v>
      </c>
      <c r="P26" s="54">
        <v>6.08133924249963</v>
      </c>
      <c r="Q26" s="54">
        <v>5.9007492323855697</v>
      </c>
      <c r="R26" s="54">
        <v>5.7783776253758301</v>
      </c>
      <c r="S26" s="54">
        <v>5.8085976347266497</v>
      </c>
      <c r="T26" s="54">
        <v>5.8020959115343604</v>
      </c>
      <c r="U26" s="54">
        <v>5.8490749961344504</v>
      </c>
      <c r="V26" s="54">
        <v>5.7844822008205501</v>
      </c>
      <c r="W26" s="54">
        <v>5.6403578905296499</v>
      </c>
      <c r="X26" s="54">
        <v>5.3422066219775504</v>
      </c>
      <c r="Y26" s="54">
        <v>5.3791132839637203</v>
      </c>
      <c r="Z26" s="54">
        <v>5.5701317915328996</v>
      </c>
      <c r="AA26" s="54">
        <v>5.4886936628934002</v>
      </c>
      <c r="AB26" s="54">
        <v>5.4646631163091</v>
      </c>
      <c r="AC26" s="54">
        <v>5.6377980963996102</v>
      </c>
      <c r="AD26" s="54">
        <v>5.6476855895704903</v>
      </c>
      <c r="AE26" s="54">
        <v>5.6461488347940803</v>
      </c>
    </row>
    <row r="27" spans="1:31">
      <c r="A27" s="54" t="s">
        <v>107</v>
      </c>
      <c r="B27" s="54">
        <v>8.2726104461590193</v>
      </c>
      <c r="C27" s="54">
        <v>8.53819058742911</v>
      </c>
      <c r="D27" s="54">
        <v>8.6353067913333703</v>
      </c>
      <c r="E27" s="54">
        <v>8.6892336333088895</v>
      </c>
      <c r="F27" s="54">
        <v>8.6496730368083306</v>
      </c>
      <c r="G27" s="54">
        <v>8.6692877075574195</v>
      </c>
      <c r="H27" s="54">
        <v>9.3484889925928307</v>
      </c>
      <c r="I27" s="54">
        <v>9.2776780066198796</v>
      </c>
      <c r="J27" s="54">
        <v>9.5764809477365294</v>
      </c>
      <c r="K27" s="54">
        <v>9.5491740796079405</v>
      </c>
      <c r="L27" s="54">
        <v>9.5368905407043396</v>
      </c>
      <c r="M27" s="54">
        <v>9.4813258225558705</v>
      </c>
      <c r="N27" s="54">
        <v>9.5535716556922701</v>
      </c>
      <c r="O27" s="54">
        <v>9.4553838145850708</v>
      </c>
      <c r="P27" s="54">
        <v>9.4608670507989494</v>
      </c>
      <c r="Q27" s="54">
        <v>9.4699567139634304</v>
      </c>
      <c r="R27" s="54">
        <v>9.3721858450071203</v>
      </c>
      <c r="S27" s="54">
        <v>9.4267769043945702</v>
      </c>
      <c r="T27" s="54">
        <v>9.6577820002388304</v>
      </c>
      <c r="U27" s="54">
        <v>9.5419122096174096</v>
      </c>
      <c r="V27" s="54">
        <v>9.6056869133825291</v>
      </c>
      <c r="W27" s="54">
        <v>9.5032815009476206</v>
      </c>
      <c r="X27" s="54">
        <v>8.3863436984616193</v>
      </c>
      <c r="Y27" s="54">
        <v>8.3201024523735398</v>
      </c>
      <c r="Z27" s="54">
        <v>8.50158923517359</v>
      </c>
      <c r="AA27" s="54">
        <v>9.4770841637188195</v>
      </c>
      <c r="AB27" s="54">
        <v>9.3766450758033404</v>
      </c>
      <c r="AC27" s="54">
        <v>9.4305344671991804</v>
      </c>
      <c r="AD27" s="54">
        <v>9.4182853062741394</v>
      </c>
      <c r="AE27" s="54">
        <v>9.5020253436806197</v>
      </c>
    </row>
    <row r="28" spans="1:31">
      <c r="A28" s="54" t="s">
        <v>801</v>
      </c>
      <c r="B28" s="54">
        <v>7.5320746176629703</v>
      </c>
      <c r="C28" s="54">
        <v>7.4659896117236997</v>
      </c>
      <c r="D28" s="54">
        <v>7.5395494925972804</v>
      </c>
      <c r="E28" s="54">
        <v>7.7322316636396096</v>
      </c>
      <c r="F28" s="54">
        <v>7.80166569909969</v>
      </c>
      <c r="G28" s="54">
        <v>7.8696425688061504</v>
      </c>
      <c r="H28" s="54">
        <v>7.8499814730497004</v>
      </c>
      <c r="I28" s="54">
        <v>7.5556880543313101</v>
      </c>
      <c r="J28" s="54">
        <v>7.8095777032388796</v>
      </c>
      <c r="K28" s="54">
        <v>7.8759164221920903</v>
      </c>
      <c r="L28" s="54">
        <v>8.0401839848157195</v>
      </c>
      <c r="M28" s="54">
        <v>8.1958797671282007</v>
      </c>
      <c r="N28" s="54">
        <v>8.1802799162048601</v>
      </c>
      <c r="O28" s="54">
        <v>8.1817606272016707</v>
      </c>
      <c r="P28" s="54">
        <v>8.0007558075802692</v>
      </c>
      <c r="Q28" s="54">
        <v>8.0334740207836202</v>
      </c>
      <c r="R28" s="54">
        <v>7.9217132088669997</v>
      </c>
      <c r="S28" s="54">
        <v>7.97681755407958</v>
      </c>
      <c r="T28" s="54">
        <v>8.0954157391205399</v>
      </c>
      <c r="U28" s="54">
        <v>8.10107995650006</v>
      </c>
      <c r="V28" s="54">
        <v>8.1506868930159495</v>
      </c>
      <c r="W28" s="54">
        <v>8.1039318600357806</v>
      </c>
      <c r="X28" s="54">
        <v>8.0171015370472798</v>
      </c>
      <c r="Y28" s="54">
        <v>8.0323532891938605</v>
      </c>
      <c r="Z28" s="54">
        <v>8.0414110757398394</v>
      </c>
      <c r="AA28" s="54">
        <v>7.9943784819430901</v>
      </c>
      <c r="AB28" s="54">
        <v>8.02774659937716</v>
      </c>
      <c r="AC28" s="54">
        <v>8.0853346965354707</v>
      </c>
      <c r="AD28" s="54">
        <v>7.6881815621017902</v>
      </c>
      <c r="AE28" s="54">
        <v>7.7134186543530596</v>
      </c>
    </row>
    <row r="29" spans="1:31">
      <c r="A29" s="54" t="s">
        <v>106</v>
      </c>
      <c r="B29" s="54">
        <v>13.071527908568299</v>
      </c>
      <c r="C29" s="54">
        <v>13.263516383675899</v>
      </c>
      <c r="D29" s="54">
        <v>13.3200128092491</v>
      </c>
      <c r="E29" s="54">
        <v>13.2106279125402</v>
      </c>
      <c r="F29" s="54">
        <v>13.313563558514099</v>
      </c>
      <c r="G29" s="54">
        <v>13.3249413882384</v>
      </c>
      <c r="H29" s="54">
        <v>13.0021854744209</v>
      </c>
      <c r="I29" s="54">
        <v>12.9422574639957</v>
      </c>
      <c r="J29" s="54">
        <v>13.0332295370659</v>
      </c>
      <c r="K29" s="54">
        <v>15.577481349974301</v>
      </c>
      <c r="L29" s="54">
        <v>15.6294095514258</v>
      </c>
      <c r="M29" s="54">
        <v>15.653619004164799</v>
      </c>
      <c r="N29" s="54">
        <v>15.679316506040699</v>
      </c>
      <c r="O29" s="54">
        <v>15.5146075176071</v>
      </c>
      <c r="P29" s="54">
        <v>15.2155249392843</v>
      </c>
      <c r="Q29" s="54">
        <v>15.116004256642</v>
      </c>
      <c r="R29" s="54">
        <v>14.8227045433954</v>
      </c>
      <c r="S29" s="54">
        <v>14.874433070948999</v>
      </c>
      <c r="T29" s="54">
        <v>14.9778298786046</v>
      </c>
      <c r="U29" s="54">
        <v>14.9163776705707</v>
      </c>
      <c r="V29" s="54">
        <v>14.9254909280513</v>
      </c>
      <c r="W29" s="54">
        <v>14.6757582497649</v>
      </c>
      <c r="X29" s="54">
        <v>14.2856222632438</v>
      </c>
      <c r="Y29" s="54">
        <v>14.2891679860126</v>
      </c>
      <c r="Z29" s="54">
        <v>14.418864032264199</v>
      </c>
      <c r="AA29" s="54">
        <v>14.405115197597301</v>
      </c>
      <c r="AB29" s="54">
        <v>14.4475795361335</v>
      </c>
      <c r="AC29" s="54">
        <v>14.821472284176499</v>
      </c>
      <c r="AD29" s="54">
        <v>14.9034974828408</v>
      </c>
      <c r="AE29" s="54">
        <v>14.9031996989972</v>
      </c>
    </row>
    <row r="30" spans="1:31">
      <c r="A30" s="54" t="s">
        <v>12</v>
      </c>
      <c r="B30" s="54">
        <v>6.8915324850782396</v>
      </c>
      <c r="C30" s="54">
        <v>7.0055007431952401</v>
      </c>
      <c r="D30" s="54">
        <v>7.1498439718751499</v>
      </c>
      <c r="E30" s="54">
        <v>7.1311879680406802</v>
      </c>
      <c r="F30" s="54">
        <v>7.2304176723107902</v>
      </c>
      <c r="G30" s="54">
        <v>7.2660839939155997</v>
      </c>
      <c r="H30" s="54">
        <v>7.2949613587106201</v>
      </c>
      <c r="I30" s="54">
        <v>7.1679719849362602</v>
      </c>
      <c r="J30" s="54">
        <v>7.1970308247097998</v>
      </c>
      <c r="K30" s="54">
        <v>7.3978845945832399</v>
      </c>
      <c r="L30" s="54">
        <v>7.6271114969209997</v>
      </c>
      <c r="M30" s="54">
        <v>7.4765753542816604</v>
      </c>
      <c r="N30" s="54">
        <v>7.3795192698302401</v>
      </c>
      <c r="O30" s="54">
        <v>7.2930445612540602</v>
      </c>
      <c r="P30" s="54">
        <v>7.2800745328563403</v>
      </c>
      <c r="Q30" s="54">
        <v>7.2327944965776698</v>
      </c>
      <c r="R30" s="54">
        <v>7.1866547243110501</v>
      </c>
      <c r="S30" s="54">
        <v>7.2135227044487804</v>
      </c>
      <c r="T30" s="54">
        <v>7.31142908792103</v>
      </c>
      <c r="U30" s="54">
        <v>7.3088445721444302</v>
      </c>
      <c r="V30" s="54">
        <v>7.4141634490859998</v>
      </c>
      <c r="W30" s="54">
        <v>7.3231420718141003</v>
      </c>
      <c r="X30" s="54">
        <v>7.0963182947011596</v>
      </c>
      <c r="Y30" s="54">
        <v>7.1020872515461404</v>
      </c>
      <c r="Z30" s="54">
        <v>7.2302085805785099</v>
      </c>
      <c r="AA30" s="54">
        <v>7.2513905996882704</v>
      </c>
      <c r="AB30" s="54">
        <v>7.1255280082881196</v>
      </c>
      <c r="AC30" s="54">
        <v>7.1728010915688101</v>
      </c>
      <c r="AD30" s="54">
        <v>7.1396165629941803</v>
      </c>
      <c r="AE30" s="54">
        <v>7.1479862611530498</v>
      </c>
    </row>
    <row r="31" spans="1:31">
      <c r="A31" s="54" t="s">
        <v>104</v>
      </c>
      <c r="B31" s="54">
        <v>8.6599541965405393</v>
      </c>
      <c r="C31" s="54">
        <v>8.8136437255807891</v>
      </c>
      <c r="D31" s="54">
        <v>8.8657367063825507</v>
      </c>
      <c r="E31" s="54">
        <v>8.8888252878388894</v>
      </c>
      <c r="F31" s="54">
        <v>8.9477218468294204</v>
      </c>
      <c r="G31" s="54">
        <v>8.9793199092457598</v>
      </c>
      <c r="H31" s="54">
        <v>8.8546676312373194</v>
      </c>
      <c r="I31" s="54">
        <v>8.6085146594119895</v>
      </c>
      <c r="J31" s="54">
        <v>8.6776204719457901</v>
      </c>
      <c r="K31" s="54">
        <v>8.7272922543643396</v>
      </c>
      <c r="L31" s="54">
        <v>8.6896286799935503</v>
      </c>
      <c r="M31" s="54">
        <v>8.6044909873213395</v>
      </c>
      <c r="N31" s="54">
        <v>8.5828305546454402</v>
      </c>
      <c r="O31" s="54">
        <v>8.5091624332059794</v>
      </c>
      <c r="P31" s="54">
        <v>8.5616524716111098</v>
      </c>
      <c r="Q31" s="54">
        <v>8.4652156424510192</v>
      </c>
      <c r="R31" s="54">
        <v>8.3325035962388796</v>
      </c>
      <c r="S31" s="54">
        <v>8.2943443633865908</v>
      </c>
      <c r="T31" s="54">
        <v>8.3269520107208699</v>
      </c>
      <c r="U31" s="54">
        <v>8.2864614893363804</v>
      </c>
      <c r="V31" s="54">
        <v>8.1898672978013192</v>
      </c>
      <c r="W31" s="54">
        <v>8.1479356188038992</v>
      </c>
      <c r="X31" s="54">
        <v>8.0117491124733693</v>
      </c>
      <c r="Y31" s="54">
        <v>8.0459989087256396</v>
      </c>
      <c r="Z31" s="54">
        <v>8.1923592645387799</v>
      </c>
      <c r="AA31" s="54">
        <v>8.1826865028644704</v>
      </c>
      <c r="AB31" s="54">
        <v>8.0777092129276191</v>
      </c>
      <c r="AC31" s="54">
        <v>8.1589599353502908</v>
      </c>
      <c r="AD31" s="54">
        <v>8.2423113059273998</v>
      </c>
      <c r="AE31" s="54">
        <v>8.2227089384363996</v>
      </c>
    </row>
    <row r="32" spans="1:31">
      <c r="A32" s="54" t="s">
        <v>13</v>
      </c>
      <c r="B32" s="54">
        <v>28.636615227534701</v>
      </c>
      <c r="C32" s="54">
        <v>29.328000993372001</v>
      </c>
      <c r="D32" s="54">
        <v>29.491999429130701</v>
      </c>
      <c r="E32" s="54">
        <v>29.964989039610899</v>
      </c>
      <c r="F32" s="54">
        <v>30.2558538880611</v>
      </c>
      <c r="G32" s="54">
        <v>29.594642497075</v>
      </c>
      <c r="H32" s="54">
        <v>29.468328870189801</v>
      </c>
      <c r="I32" s="54">
        <v>29.431678203205401</v>
      </c>
      <c r="J32" s="54">
        <v>29.303916625106499</v>
      </c>
      <c r="K32" s="54">
        <v>29.401251339780501</v>
      </c>
      <c r="L32" s="54">
        <v>29.650581849636701</v>
      </c>
      <c r="M32" s="54">
        <v>29.538077103262001</v>
      </c>
      <c r="N32" s="54">
        <v>29.369798692652498</v>
      </c>
      <c r="O32" s="54">
        <v>30.133330606406599</v>
      </c>
      <c r="P32" s="54">
        <v>29.960231810596301</v>
      </c>
      <c r="Q32" s="54">
        <v>29.373403790731199</v>
      </c>
      <c r="R32" s="54">
        <v>28.689629287038802</v>
      </c>
      <c r="S32" s="54">
        <v>28.731368546970302</v>
      </c>
      <c r="T32" s="54">
        <v>28.996189640236199</v>
      </c>
      <c r="U32" s="54">
        <v>28.886820753250401</v>
      </c>
      <c r="V32" s="54">
        <v>28.670346345621301</v>
      </c>
      <c r="W32" s="54">
        <v>28.2242530504885</v>
      </c>
      <c r="X32" s="54">
        <v>27.289563166221601</v>
      </c>
      <c r="Y32" s="54">
        <v>27.149868443109</v>
      </c>
      <c r="Z32" s="54">
        <v>27.761306460308798</v>
      </c>
      <c r="AA32" s="54">
        <v>27.519915022932</v>
      </c>
      <c r="AB32" s="54">
        <v>27.2688199269267</v>
      </c>
      <c r="AC32" s="54">
        <v>27.8524004266412</v>
      </c>
      <c r="AD32" s="54">
        <v>27.667059291352899</v>
      </c>
      <c r="AE32" s="54">
        <v>27.599551071093401</v>
      </c>
    </row>
    <row r="33" spans="1:34">
      <c r="A33" s="54" t="s">
        <v>109</v>
      </c>
      <c r="B33" s="54">
        <v>8.9387961871585606</v>
      </c>
      <c r="C33" s="54">
        <v>9.2942987092198894</v>
      </c>
      <c r="D33" s="54">
        <v>9.4417562865425495</v>
      </c>
      <c r="E33" s="54">
        <v>9.2449869390997801</v>
      </c>
      <c r="F33" s="54">
        <v>9.3786894805097294</v>
      </c>
      <c r="G33" s="54">
        <v>9.2512845668432604</v>
      </c>
      <c r="H33" s="54">
        <v>9.1497475236496708</v>
      </c>
      <c r="I33" s="54">
        <v>9.0127979015737196</v>
      </c>
      <c r="J33" s="54">
        <v>9.2070955149505398</v>
      </c>
      <c r="K33" s="54">
        <v>9.4496483336683497</v>
      </c>
      <c r="L33" s="54">
        <v>9.7697049511725798</v>
      </c>
      <c r="M33" s="54">
        <v>9.6217243064818003</v>
      </c>
      <c r="N33" s="54">
        <v>9.4832918988188002</v>
      </c>
      <c r="O33" s="54">
        <v>9.4708477062221306</v>
      </c>
      <c r="P33" s="54">
        <v>9.4646947811464397</v>
      </c>
      <c r="Q33" s="54">
        <v>9.40209073352292</v>
      </c>
      <c r="R33" s="54">
        <v>9.0881284965429092</v>
      </c>
      <c r="S33" s="54">
        <v>9.0327824632670097</v>
      </c>
      <c r="T33" s="54">
        <v>9.1375855065131599</v>
      </c>
      <c r="U33" s="54">
        <v>8.9887342272100899</v>
      </c>
      <c r="V33" s="54">
        <v>9.0210134849600205</v>
      </c>
      <c r="W33" s="54">
        <v>8.8303915391359808</v>
      </c>
      <c r="X33" s="54">
        <v>8.4665728813490801</v>
      </c>
      <c r="Y33" s="54">
        <v>8.6412030501723098</v>
      </c>
      <c r="Z33" s="54">
        <v>8.9283029959027704</v>
      </c>
      <c r="AA33" s="54">
        <v>8.8083736014826304</v>
      </c>
      <c r="AB33" s="54">
        <v>8.9950095810346191</v>
      </c>
      <c r="AC33" s="54">
        <v>9.1552784146252897</v>
      </c>
      <c r="AD33" s="54">
        <v>9.0870906995543503</v>
      </c>
      <c r="AE33" s="54">
        <v>9.0926090746802899</v>
      </c>
    </row>
    <row r="34" spans="1:34">
      <c r="A34" s="54" t="s">
        <v>108</v>
      </c>
      <c r="B34" s="54">
        <v>2.7446349938424399E-2</v>
      </c>
      <c r="C34" s="54">
        <v>2.7446349938424399E-2</v>
      </c>
      <c r="D34" s="54">
        <v>2.7446349938424399E-2</v>
      </c>
      <c r="E34" s="54">
        <v>2.7446349938424399E-2</v>
      </c>
      <c r="F34" s="54">
        <v>2.7446349938424399E-2</v>
      </c>
      <c r="G34" s="54">
        <v>2.99798591635097E-2</v>
      </c>
      <c r="H34" s="54">
        <v>2.99798591635097E-2</v>
      </c>
      <c r="I34" s="54">
        <v>3.29356199261093E-2</v>
      </c>
      <c r="J34" s="54">
        <v>3.3357871463623498E-2</v>
      </c>
      <c r="K34" s="54">
        <v>3.3780123001137703E-2</v>
      </c>
      <c r="L34" s="54">
        <v>3.3780123001137703E-2</v>
      </c>
      <c r="M34" s="54">
        <v>3.3780123001137703E-2</v>
      </c>
      <c r="N34" s="54">
        <v>3.0402110701023902E-2</v>
      </c>
      <c r="O34" s="54">
        <v>3.0402110701023902E-2</v>
      </c>
      <c r="P34" s="54">
        <v>3.29356199261093E-2</v>
      </c>
      <c r="Q34" s="54">
        <v>3.29356199261093E-2</v>
      </c>
      <c r="R34" s="54">
        <v>3.29356199261093E-2</v>
      </c>
      <c r="S34" s="54">
        <v>3.3780123001137703E-2</v>
      </c>
      <c r="T34" s="54">
        <v>3.3780123001137703E-2</v>
      </c>
      <c r="U34" s="54">
        <v>3.3780123001137703E-2</v>
      </c>
      <c r="V34" s="54">
        <v>3.3780123001137703E-2</v>
      </c>
      <c r="W34" s="54">
        <v>3.3780123001137703E-2</v>
      </c>
      <c r="X34" s="54">
        <v>3.3780123001137703E-2</v>
      </c>
      <c r="Y34" s="54">
        <v>3.3780123001137703E-2</v>
      </c>
      <c r="Z34" s="54">
        <v>3.3780123001137703E-2</v>
      </c>
      <c r="AA34" s="54">
        <v>3.3780123001137703E-2</v>
      </c>
      <c r="AB34" s="54">
        <v>3.3780123001137703E-2</v>
      </c>
      <c r="AC34" s="54">
        <v>3.3780123001137703E-2</v>
      </c>
      <c r="AD34" s="54">
        <v>3.3780123001137703E-2</v>
      </c>
      <c r="AE34" s="54">
        <v>3.3780123001137703E-2</v>
      </c>
    </row>
    <row r="35" spans="1:34">
      <c r="A35" s="54" t="s">
        <v>802</v>
      </c>
      <c r="B35" s="54">
        <v>15.468550325819599</v>
      </c>
      <c r="C35" s="54">
        <v>15.825429485535899</v>
      </c>
      <c r="D35" s="54">
        <v>15.9203983103535</v>
      </c>
      <c r="E35" s="54">
        <v>15.8884845689028</v>
      </c>
      <c r="F35" s="54">
        <v>16.070614064127799</v>
      </c>
      <c r="G35" s="54">
        <v>15.9630059991614</v>
      </c>
      <c r="H35" s="54">
        <v>15.9231656796627</v>
      </c>
      <c r="I35" s="54">
        <v>15.7288647750299</v>
      </c>
      <c r="J35" s="54">
        <v>15.855835666991499</v>
      </c>
      <c r="K35" s="54">
        <v>16.1403004887745</v>
      </c>
      <c r="L35" s="54">
        <v>16.438500015009801</v>
      </c>
      <c r="M35" s="54">
        <v>16.303815324383699</v>
      </c>
      <c r="N35" s="54">
        <v>16.198116845104199</v>
      </c>
      <c r="O35" s="54">
        <v>16.041427084535801</v>
      </c>
      <c r="P35" s="54">
        <v>15.920485512342401</v>
      </c>
      <c r="Q35" s="54">
        <v>15.714724115934599</v>
      </c>
      <c r="R35" s="54">
        <v>15.4248444986286</v>
      </c>
      <c r="S35" s="54">
        <v>15.4433158173174</v>
      </c>
      <c r="T35" s="54">
        <v>15.625148335658199</v>
      </c>
      <c r="U35" s="54">
        <v>15.5409594393624</v>
      </c>
      <c r="V35" s="54">
        <v>15.517576891619999</v>
      </c>
      <c r="W35" s="54">
        <v>15.2255226191805</v>
      </c>
      <c r="X35" s="54">
        <v>14.711435525192099</v>
      </c>
      <c r="Y35" s="54">
        <v>14.748676144716899</v>
      </c>
      <c r="Z35" s="54">
        <v>15.053480692048</v>
      </c>
      <c r="AA35" s="54">
        <v>14.994722225380499</v>
      </c>
      <c r="AB35" s="54">
        <v>14.9644270264869</v>
      </c>
      <c r="AC35" s="54">
        <v>15.262943408189701</v>
      </c>
      <c r="AD35" s="54">
        <v>15.1781511751519</v>
      </c>
      <c r="AE35" s="54">
        <v>15.1711858991039</v>
      </c>
    </row>
    <row r="36" spans="1:34">
      <c r="A36" s="54" t="s">
        <v>803</v>
      </c>
      <c r="B36" s="54">
        <v>13.888769308178</v>
      </c>
      <c r="C36" s="54">
        <v>14.172600321699701</v>
      </c>
      <c r="D36" s="123">
        <v>14.3021738415231</v>
      </c>
      <c r="E36" s="123">
        <v>14.2817445931531</v>
      </c>
      <c r="F36" s="123">
        <v>14.426584760979701</v>
      </c>
      <c r="G36" s="123">
        <v>14.374436375330299</v>
      </c>
      <c r="H36" s="123">
        <v>14.302699968181599</v>
      </c>
      <c r="I36" s="123">
        <v>14.009259370364999</v>
      </c>
      <c r="J36" s="123">
        <v>14.0738216657563</v>
      </c>
      <c r="K36" s="123">
        <v>14.2760107000025</v>
      </c>
      <c r="L36" s="123">
        <v>14.3437430600761</v>
      </c>
      <c r="M36" s="123">
        <v>14.2517102735916</v>
      </c>
      <c r="N36" s="123">
        <v>14.191881450613399</v>
      </c>
      <c r="O36" s="123">
        <v>14.2538860017087</v>
      </c>
      <c r="P36" s="123">
        <v>14.212940993195</v>
      </c>
      <c r="Q36" s="123">
        <v>14.177435951389601</v>
      </c>
      <c r="R36" s="123">
        <v>13.814177574055099</v>
      </c>
      <c r="S36" s="123">
        <v>13.844695774484</v>
      </c>
      <c r="T36" s="123">
        <v>13.8366282560981</v>
      </c>
      <c r="U36" s="123">
        <v>13.708777095172699</v>
      </c>
      <c r="V36" s="123">
        <v>13.7373745666691</v>
      </c>
      <c r="W36" s="123">
        <v>13.648356809329499</v>
      </c>
      <c r="X36" s="123">
        <v>13.244372853907301</v>
      </c>
      <c r="Y36" s="123">
        <v>13.308051528796501</v>
      </c>
      <c r="Z36" s="123">
        <v>13.5467774506268</v>
      </c>
      <c r="AA36" s="123">
        <v>13.479283704863199</v>
      </c>
      <c r="AB36" s="123">
        <v>13.351889118491</v>
      </c>
      <c r="AC36" s="123">
        <v>13.576612856574201</v>
      </c>
      <c r="AD36" s="123">
        <v>13.573774388784299</v>
      </c>
      <c r="AE36" s="123">
        <v>13.5929769012339</v>
      </c>
      <c r="AF36" s="123"/>
      <c r="AG36" s="123"/>
    </row>
    <row r="37" spans="1:34">
      <c r="A37" s="54" t="s">
        <v>804</v>
      </c>
      <c r="B37" s="54">
        <v>11.501690383307601</v>
      </c>
      <c r="C37" s="54">
        <v>11.767547525924</v>
      </c>
      <c r="D37" s="54">
        <v>11.978904726614701</v>
      </c>
      <c r="E37" s="54">
        <v>12.0176765473917</v>
      </c>
      <c r="F37" s="54">
        <v>12.181383974722699</v>
      </c>
      <c r="G37" s="54">
        <v>12.229508489957199</v>
      </c>
      <c r="H37" s="54">
        <v>12.264397912517101</v>
      </c>
      <c r="I37" s="54">
        <v>12.0666710653222</v>
      </c>
      <c r="J37" s="54">
        <v>12.1425465487567</v>
      </c>
      <c r="K37" s="54">
        <v>12.303318989344801</v>
      </c>
      <c r="L37" s="54">
        <v>12.298896388510499</v>
      </c>
      <c r="M37" s="54">
        <v>12.2401337440405</v>
      </c>
      <c r="N37" s="54">
        <v>12.215621826683501</v>
      </c>
      <c r="O37" s="54">
        <v>12.3343586318262</v>
      </c>
      <c r="P37" s="54">
        <v>12.409134044269299</v>
      </c>
      <c r="Q37" s="54">
        <v>12.429851138171401</v>
      </c>
      <c r="R37" s="54">
        <v>12.0766689899535</v>
      </c>
      <c r="S37" s="54">
        <v>11.981483165063899</v>
      </c>
      <c r="T37" s="54">
        <v>12.071651039811201</v>
      </c>
      <c r="U37" s="54">
        <v>11.9261346613943</v>
      </c>
      <c r="V37" s="54">
        <v>11.933995032011101</v>
      </c>
      <c r="W37" s="54">
        <v>11.827404723929501</v>
      </c>
      <c r="X37" s="54">
        <v>11.531818305563</v>
      </c>
      <c r="Y37" s="54">
        <v>11.5218626758928</v>
      </c>
      <c r="Z37" s="54">
        <v>11.6718701026241</v>
      </c>
      <c r="AA37" s="54">
        <v>11.659083660786299</v>
      </c>
      <c r="AB37" s="54">
        <v>11.6053078535301</v>
      </c>
      <c r="AC37" s="54">
        <v>11.7883816657192</v>
      </c>
      <c r="AD37" s="54">
        <v>11.762760388740199</v>
      </c>
      <c r="AE37" s="54">
        <v>11.8587512710128</v>
      </c>
    </row>
    <row r="38" spans="1:34">
      <c r="A38" s="54" t="s">
        <v>805</v>
      </c>
      <c r="B38" s="54">
        <v>14.999100794266401</v>
      </c>
      <c r="C38" s="54">
        <v>15.2325371274103</v>
      </c>
      <c r="D38" s="54">
        <v>15.286830581056099</v>
      </c>
      <c r="E38" s="54">
        <v>15.3117148063071</v>
      </c>
      <c r="F38" s="54">
        <v>15.380476244768699</v>
      </c>
      <c r="G38" s="54">
        <v>15.4331147807045</v>
      </c>
      <c r="H38" s="54">
        <v>15.213824782188601</v>
      </c>
      <c r="I38" s="54">
        <v>15.2544573936999</v>
      </c>
      <c r="J38" s="54">
        <v>15.1860071959824</v>
      </c>
      <c r="K38" s="54">
        <v>15.2507498105844</v>
      </c>
      <c r="L38" s="54">
        <v>15.246943205979401</v>
      </c>
      <c r="M38" s="54">
        <v>15.2777919246853</v>
      </c>
      <c r="N38" s="54">
        <v>15.0324418306275</v>
      </c>
      <c r="O38" s="54">
        <v>15.5504890339512</v>
      </c>
      <c r="P38" s="54">
        <v>15.5927698636127</v>
      </c>
      <c r="Q38" s="54">
        <v>15.656717402178</v>
      </c>
      <c r="R38" s="54">
        <v>15.462648585402899</v>
      </c>
      <c r="S38" s="54">
        <v>15.5069715432303</v>
      </c>
      <c r="T38" s="54">
        <v>15.560111432764399</v>
      </c>
      <c r="U38" s="54">
        <v>15.541159125531101</v>
      </c>
      <c r="V38" s="54">
        <v>15.4143777408567</v>
      </c>
      <c r="W38" s="54">
        <v>15.3387441179148</v>
      </c>
      <c r="X38" s="54">
        <v>15.1194056031445</v>
      </c>
      <c r="Y38" s="54">
        <v>15.203585145278</v>
      </c>
      <c r="Z38" s="54">
        <v>15.287818406093701</v>
      </c>
      <c r="AA38" s="54">
        <v>15.159881936674999</v>
      </c>
      <c r="AB38" s="54">
        <v>15.1033366570281</v>
      </c>
      <c r="AC38" s="54">
        <v>15.0917615534663</v>
      </c>
      <c r="AD38" s="54">
        <v>15.050998559932999</v>
      </c>
      <c r="AE38" s="54">
        <v>15.0689003976885</v>
      </c>
      <c r="AH38" s="128"/>
    </row>
    <row r="39" spans="1:34">
      <c r="AH39" s="128"/>
    </row>
    <row r="40" spans="1:34">
      <c r="A40" s="54" t="s">
        <v>806</v>
      </c>
      <c r="AH40" s="128"/>
    </row>
    <row r="41" spans="1:34">
      <c r="AH41" s="128"/>
    </row>
    <row r="42" spans="1:34">
      <c r="A42" s="54" t="s">
        <v>160</v>
      </c>
      <c r="B42" s="54" t="s">
        <v>816</v>
      </c>
      <c r="C42" s="54" t="s">
        <v>817</v>
      </c>
      <c r="D42" s="123">
        <v>41418</v>
      </c>
      <c r="E42" s="123">
        <v>41421</v>
      </c>
      <c r="F42" s="123">
        <v>41422</v>
      </c>
      <c r="G42" s="123">
        <v>41423</v>
      </c>
      <c r="H42" s="123">
        <v>41424</v>
      </c>
      <c r="I42" s="123">
        <v>41425</v>
      </c>
      <c r="J42" s="123">
        <v>41428</v>
      </c>
      <c r="K42" s="123">
        <v>41429</v>
      </c>
      <c r="L42" s="123">
        <v>41430</v>
      </c>
      <c r="M42" s="123">
        <v>41431</v>
      </c>
      <c r="N42" s="123">
        <v>41432</v>
      </c>
      <c r="O42" s="123">
        <v>41435</v>
      </c>
      <c r="P42" s="123">
        <v>41436</v>
      </c>
      <c r="Q42" s="123">
        <v>41437</v>
      </c>
      <c r="R42" s="123">
        <v>41438</v>
      </c>
      <c r="S42" s="123">
        <v>41439</v>
      </c>
      <c r="T42" s="123">
        <v>41442</v>
      </c>
      <c r="U42" s="123">
        <v>41443</v>
      </c>
      <c r="V42" s="123">
        <v>41444</v>
      </c>
      <c r="W42" s="123">
        <v>41445</v>
      </c>
      <c r="X42" s="123">
        <v>41446</v>
      </c>
      <c r="Y42" s="123">
        <v>41449</v>
      </c>
      <c r="Z42" s="123">
        <v>41450</v>
      </c>
      <c r="AA42" s="123">
        <v>41451</v>
      </c>
      <c r="AB42" s="123">
        <v>41452</v>
      </c>
      <c r="AC42" s="123">
        <v>41453</v>
      </c>
      <c r="AD42" s="123">
        <v>41456</v>
      </c>
      <c r="AE42" s="123">
        <v>41457</v>
      </c>
      <c r="AF42" s="123">
        <v>41458</v>
      </c>
      <c r="AG42" s="123">
        <v>41459</v>
      </c>
      <c r="AH42" s="128"/>
    </row>
    <row r="43" spans="1:34">
      <c r="A43" s="54" t="s">
        <v>164</v>
      </c>
      <c r="B43" s="54">
        <v>150</v>
      </c>
      <c r="C43" s="54">
        <v>4</v>
      </c>
      <c r="D43" s="54">
        <v>2861530000</v>
      </c>
      <c r="E43" s="54">
        <v>10371560000</v>
      </c>
      <c r="F43" s="54">
        <v>5811610000</v>
      </c>
      <c r="G43" s="54">
        <v>27324810000</v>
      </c>
      <c r="H43" s="54">
        <v>13801200000</v>
      </c>
      <c r="I43" s="54">
        <v>10449870000</v>
      </c>
      <c r="J43" s="54">
        <v>8017850000</v>
      </c>
      <c r="K43" s="54">
        <v>8410440000</v>
      </c>
      <c r="L43" s="54">
        <v>5812140000</v>
      </c>
      <c r="M43" s="54">
        <v>5282830000</v>
      </c>
      <c r="N43" s="54">
        <v>8355030000</v>
      </c>
      <c r="O43" s="54">
        <v>7298130000</v>
      </c>
      <c r="P43" s="54">
        <v>3332240000</v>
      </c>
      <c r="Q43" s="54">
        <v>6303590000</v>
      </c>
      <c r="R43" s="54">
        <v>5933180000</v>
      </c>
      <c r="S43" s="54">
        <v>4519770000</v>
      </c>
      <c r="T43" s="54">
        <v>5890890000</v>
      </c>
      <c r="U43" s="54">
        <v>2343450000</v>
      </c>
      <c r="V43" s="54">
        <v>2425150000</v>
      </c>
      <c r="W43" s="54">
        <v>1476820000</v>
      </c>
      <c r="X43" s="54">
        <v>161840000</v>
      </c>
      <c r="Y43" s="54">
        <v>1651340000</v>
      </c>
      <c r="Z43" s="54">
        <v>5189430000</v>
      </c>
      <c r="AA43" s="54">
        <v>1196850000</v>
      </c>
      <c r="AB43" s="54">
        <v>1684720000</v>
      </c>
      <c r="AC43" s="54">
        <v>2056370000</v>
      </c>
      <c r="AD43" s="54">
        <v>418410000</v>
      </c>
      <c r="AE43" s="54">
        <v>1157430000</v>
      </c>
      <c r="AF43" s="54">
        <v>769820000</v>
      </c>
      <c r="AG43" s="54">
        <v>1063500000</v>
      </c>
      <c r="AH43" s="128" t="str">
        <f>VLOOKUP(B43,'Ma sector'!A:E,5,0)</f>
        <v>Nguyên vật liệu</v>
      </c>
    </row>
    <row r="44" spans="1:34">
      <c r="A44" s="54" t="s">
        <v>165</v>
      </c>
      <c r="B44" s="54">
        <v>217</v>
      </c>
      <c r="C44" s="54">
        <v>4</v>
      </c>
      <c r="D44" s="54">
        <v>3704000</v>
      </c>
      <c r="E44" s="54">
        <v>470000</v>
      </c>
      <c r="F44" s="54">
        <v>113410000</v>
      </c>
      <c r="G44" s="54">
        <v>20094000</v>
      </c>
      <c r="H44" s="54">
        <v>702000</v>
      </c>
      <c r="I44" s="54">
        <v>22974000</v>
      </c>
      <c r="J44" s="54">
        <v>72464000</v>
      </c>
      <c r="K44" s="54">
        <v>133430000</v>
      </c>
      <c r="L44" s="54">
        <v>22040000</v>
      </c>
      <c r="M44" s="54">
        <v>2200000</v>
      </c>
      <c r="N44" s="54">
        <v>84260000</v>
      </c>
      <c r="O44" s="54">
        <v>24797000</v>
      </c>
      <c r="P44" s="54">
        <v>136417000</v>
      </c>
      <c r="Q44" s="54">
        <v>21800000</v>
      </c>
      <c r="R44" s="54">
        <v>64754000</v>
      </c>
      <c r="S44" s="54">
        <v>19530000</v>
      </c>
      <c r="T44" s="54">
        <v>3488000</v>
      </c>
      <c r="U44" s="54">
        <v>13249000</v>
      </c>
      <c r="V44" s="54">
        <v>23423000</v>
      </c>
      <c r="W44" s="54">
        <v>38820000</v>
      </c>
      <c r="X44" s="54">
        <v>163524000</v>
      </c>
      <c r="Y44" s="54">
        <v>22966000</v>
      </c>
      <c r="Z44" s="54">
        <v>14926000</v>
      </c>
      <c r="AA44" s="54">
        <v>70101000</v>
      </c>
      <c r="AB44" s="54">
        <v>127472000</v>
      </c>
      <c r="AC44" s="54">
        <v>24640000</v>
      </c>
      <c r="AD44" s="54">
        <v>45772000</v>
      </c>
      <c r="AE44" s="54">
        <v>7577000</v>
      </c>
      <c r="AF44" s="54">
        <v>2636000</v>
      </c>
      <c r="AG44" s="54">
        <v>42450000</v>
      </c>
      <c r="AH44" s="128" t="str">
        <f>VLOOKUP(B44,'Ma sector'!A:E,5,0)</f>
        <v>Hàng Tiêu dùng</v>
      </c>
    </row>
    <row r="45" spans="1:34">
      <c r="A45" s="54" t="s">
        <v>166</v>
      </c>
      <c r="B45" s="54">
        <v>217</v>
      </c>
      <c r="C45" s="54">
        <v>3</v>
      </c>
      <c r="D45" s="54">
        <v>367310000</v>
      </c>
      <c r="E45" s="54">
        <v>73941000</v>
      </c>
      <c r="F45" s="54">
        <v>81000000</v>
      </c>
      <c r="G45" s="54">
        <v>5277000</v>
      </c>
      <c r="H45" s="54">
        <v>396000</v>
      </c>
      <c r="I45" s="54">
        <v>5205000</v>
      </c>
      <c r="J45" s="54">
        <v>6105000</v>
      </c>
      <c r="K45" s="54">
        <v>260750000</v>
      </c>
      <c r="L45" s="54">
        <v>6000000</v>
      </c>
      <c r="M45" s="54">
        <v>527580000</v>
      </c>
      <c r="N45" s="54">
        <v>2800000</v>
      </c>
      <c r="O45" s="54">
        <v>270790000</v>
      </c>
      <c r="P45" s="54">
        <v>2864000</v>
      </c>
      <c r="Q45" s="54">
        <v>0</v>
      </c>
      <c r="R45" s="54">
        <v>390000</v>
      </c>
      <c r="S45" s="54">
        <v>14805000</v>
      </c>
      <c r="T45" s="54">
        <v>16295000</v>
      </c>
      <c r="U45" s="54">
        <v>40776000</v>
      </c>
      <c r="V45" s="54">
        <v>4000000</v>
      </c>
      <c r="W45" s="54">
        <v>4399000</v>
      </c>
      <c r="X45" s="54">
        <v>39510000</v>
      </c>
      <c r="Y45" s="54">
        <v>2000000</v>
      </c>
      <c r="Z45" s="54">
        <v>33490000</v>
      </c>
      <c r="AA45" s="54">
        <v>0</v>
      </c>
      <c r="AB45" s="54">
        <v>27546000</v>
      </c>
      <c r="AC45" s="54">
        <v>155240000</v>
      </c>
      <c r="AD45" s="54">
        <v>752000</v>
      </c>
      <c r="AE45" s="54">
        <v>144099000</v>
      </c>
      <c r="AF45" s="54">
        <v>0</v>
      </c>
      <c r="AG45" s="54">
        <v>36990000</v>
      </c>
      <c r="AH45" s="128" t="str">
        <f>VLOOKUP(B45,'Ma sector'!A:E,5,0)</f>
        <v>Hàng Tiêu dùng</v>
      </c>
    </row>
    <row r="46" spans="1:34">
      <c r="A46" s="54" t="s">
        <v>111</v>
      </c>
      <c r="B46" s="54">
        <v>289</v>
      </c>
      <c r="C46" s="54">
        <v>1</v>
      </c>
      <c r="D46" s="54">
        <v>1763354800</v>
      </c>
      <c r="E46" s="54">
        <v>11230352900</v>
      </c>
      <c r="F46" s="54">
        <v>10933865700</v>
      </c>
      <c r="G46" s="54">
        <v>11233430000</v>
      </c>
      <c r="H46" s="54">
        <v>5271908900</v>
      </c>
      <c r="I46" s="54">
        <v>11336576400</v>
      </c>
      <c r="J46" s="54">
        <v>18052086000</v>
      </c>
      <c r="K46" s="54">
        <v>8647617200</v>
      </c>
      <c r="L46" s="54">
        <v>4952237200</v>
      </c>
      <c r="M46" s="54">
        <v>8094345000</v>
      </c>
      <c r="N46" s="54">
        <v>9963345000</v>
      </c>
      <c r="O46" s="54">
        <v>6728484900</v>
      </c>
      <c r="P46" s="54">
        <v>6676810300</v>
      </c>
      <c r="Q46" s="54">
        <v>4686835000</v>
      </c>
      <c r="R46" s="54">
        <v>224752756600</v>
      </c>
      <c r="S46" s="54">
        <v>5787843800</v>
      </c>
      <c r="T46" s="54">
        <v>7170316300</v>
      </c>
      <c r="U46" s="54">
        <v>6769774100</v>
      </c>
      <c r="V46" s="54">
        <v>4640512000</v>
      </c>
      <c r="W46" s="54">
        <v>8183284300</v>
      </c>
      <c r="X46" s="54">
        <v>112680000</v>
      </c>
      <c r="Y46" s="54">
        <v>9315611400</v>
      </c>
      <c r="Z46" s="54">
        <v>23212220200</v>
      </c>
      <c r="AA46" s="54">
        <v>5419763000</v>
      </c>
      <c r="AB46" s="54">
        <v>17307123000</v>
      </c>
      <c r="AC46" s="54">
        <v>10832980800</v>
      </c>
      <c r="AD46" s="54">
        <v>5477890000</v>
      </c>
      <c r="AE46" s="54">
        <v>5471821500</v>
      </c>
      <c r="AF46" s="54">
        <v>6026674600</v>
      </c>
      <c r="AG46" s="54">
        <v>9671533600</v>
      </c>
      <c r="AH46" s="128" t="str">
        <f>VLOOKUP(B46,'Ma sector'!A:E,5,0)</f>
        <v>Ngân hàng</v>
      </c>
    </row>
    <row r="47" spans="1:34">
      <c r="A47" s="54" t="s">
        <v>167</v>
      </c>
      <c r="B47" s="54">
        <v>180</v>
      </c>
      <c r="C47" s="54">
        <v>4</v>
      </c>
      <c r="D47" s="54">
        <v>3692290000</v>
      </c>
      <c r="E47" s="54">
        <v>265569000</v>
      </c>
      <c r="F47" s="54">
        <v>510453000</v>
      </c>
      <c r="G47" s="54">
        <v>4608411000</v>
      </c>
      <c r="H47" s="54">
        <v>950327000</v>
      </c>
      <c r="I47" s="54">
        <v>1687684000</v>
      </c>
      <c r="J47" s="54">
        <v>825008000</v>
      </c>
      <c r="K47" s="54">
        <v>1790607000</v>
      </c>
      <c r="L47" s="54">
        <v>639238000</v>
      </c>
      <c r="M47" s="54">
        <v>1134187000</v>
      </c>
      <c r="N47" s="54">
        <v>175685000</v>
      </c>
      <c r="O47" s="54">
        <v>473821000</v>
      </c>
      <c r="P47" s="54">
        <v>56223000</v>
      </c>
      <c r="Q47" s="54">
        <v>283859000</v>
      </c>
      <c r="R47" s="54">
        <v>292407000</v>
      </c>
      <c r="S47" s="54">
        <v>30810000</v>
      </c>
      <c r="T47" s="54">
        <v>508510000</v>
      </c>
      <c r="U47" s="54">
        <v>69596000</v>
      </c>
      <c r="V47" s="54">
        <v>28932000</v>
      </c>
      <c r="W47" s="54">
        <v>212457000</v>
      </c>
      <c r="X47" s="54">
        <v>168570000</v>
      </c>
      <c r="Y47" s="54">
        <v>69949000</v>
      </c>
      <c r="Z47" s="54">
        <v>94938000</v>
      </c>
      <c r="AA47" s="54">
        <v>4923000</v>
      </c>
      <c r="AB47" s="54">
        <v>1377000</v>
      </c>
      <c r="AC47" s="54">
        <v>89015000</v>
      </c>
      <c r="AD47" s="54">
        <v>411758000</v>
      </c>
      <c r="AE47" s="54">
        <v>58958000</v>
      </c>
      <c r="AF47" s="54">
        <v>166450000</v>
      </c>
      <c r="AG47" s="54">
        <v>86804000</v>
      </c>
      <c r="AH47" s="128" t="str">
        <f>VLOOKUP(B47,'Ma sector'!A:E,5,0)</f>
        <v>Công nghiệp</v>
      </c>
    </row>
    <row r="48" spans="1:34">
      <c r="A48" s="54" t="s">
        <v>168</v>
      </c>
      <c r="B48" s="54">
        <v>217</v>
      </c>
      <c r="C48" s="54">
        <v>4</v>
      </c>
      <c r="D48" s="54">
        <v>6772000</v>
      </c>
      <c r="E48" s="54">
        <v>177507000</v>
      </c>
      <c r="F48" s="54">
        <v>4511000</v>
      </c>
      <c r="G48" s="54">
        <v>44000000</v>
      </c>
      <c r="H48" s="54">
        <v>112000</v>
      </c>
      <c r="I48" s="54">
        <v>1928241000</v>
      </c>
      <c r="J48" s="54">
        <v>5642286000</v>
      </c>
      <c r="K48" s="54">
        <v>273649000</v>
      </c>
      <c r="L48" s="54">
        <v>2086357000</v>
      </c>
      <c r="M48" s="54">
        <v>0</v>
      </c>
      <c r="N48" s="54">
        <v>137830000</v>
      </c>
      <c r="O48" s="54">
        <v>172423000</v>
      </c>
      <c r="P48" s="54">
        <v>27198000</v>
      </c>
      <c r="Q48" s="54">
        <v>24102000</v>
      </c>
      <c r="R48" s="54">
        <v>7864000</v>
      </c>
      <c r="S48" s="54">
        <v>70307000</v>
      </c>
      <c r="T48" s="54">
        <v>45320000</v>
      </c>
      <c r="U48" s="54">
        <v>3794000</v>
      </c>
      <c r="V48" s="54">
        <v>62969000</v>
      </c>
      <c r="W48" s="54">
        <v>50616000</v>
      </c>
      <c r="X48" s="54">
        <v>1085811000</v>
      </c>
      <c r="Y48" s="54">
        <v>3330226000</v>
      </c>
      <c r="Z48" s="54">
        <v>7275000</v>
      </c>
      <c r="AA48" s="54">
        <v>3332000</v>
      </c>
      <c r="AB48" s="54">
        <v>2046396000</v>
      </c>
      <c r="AC48" s="54">
        <v>2210000</v>
      </c>
      <c r="AD48" s="54">
        <v>1161000</v>
      </c>
      <c r="AE48" s="54">
        <v>432000</v>
      </c>
      <c r="AF48" s="54">
        <v>216000</v>
      </c>
      <c r="AG48" s="54">
        <v>10511000</v>
      </c>
      <c r="AH48" s="128" t="str">
        <f>VLOOKUP(B48,'Ma sector'!A:E,5,0)</f>
        <v>Hàng Tiêu dùng</v>
      </c>
    </row>
    <row r="49" spans="1:34">
      <c r="A49" s="54" t="s">
        <v>169</v>
      </c>
      <c r="B49" s="54">
        <v>256</v>
      </c>
      <c r="C49" s="54">
        <v>4</v>
      </c>
      <c r="D49" s="54">
        <v>0</v>
      </c>
      <c r="E49" s="54">
        <v>27300000</v>
      </c>
      <c r="F49" s="54">
        <v>41640000</v>
      </c>
      <c r="G49" s="54">
        <v>73590000</v>
      </c>
      <c r="H49" s="54">
        <v>0</v>
      </c>
      <c r="I49" s="54">
        <v>31400000</v>
      </c>
      <c r="J49" s="54">
        <v>0</v>
      </c>
      <c r="K49" s="54">
        <v>0</v>
      </c>
      <c r="L49" s="54">
        <v>0</v>
      </c>
      <c r="M49" s="54">
        <v>0</v>
      </c>
      <c r="N49" s="54">
        <v>0</v>
      </c>
      <c r="O49" s="54">
        <v>0</v>
      </c>
      <c r="P49" s="54">
        <v>1320000</v>
      </c>
      <c r="Q49" s="54">
        <v>0</v>
      </c>
      <c r="R49" s="54">
        <v>0</v>
      </c>
      <c r="S49" s="54">
        <v>0</v>
      </c>
      <c r="T49" s="54">
        <v>0</v>
      </c>
      <c r="U49" s="54">
        <v>24300000</v>
      </c>
      <c r="V49" s="54">
        <v>1350000</v>
      </c>
      <c r="W49" s="54">
        <v>0</v>
      </c>
      <c r="X49" s="54">
        <v>0</v>
      </c>
      <c r="Y49" s="54">
        <v>118000000</v>
      </c>
      <c r="Z49" s="54">
        <v>221070000</v>
      </c>
      <c r="AA49" s="54">
        <v>0</v>
      </c>
      <c r="AB49" s="54">
        <v>19650000</v>
      </c>
      <c r="AC49" s="54">
        <v>2700000</v>
      </c>
      <c r="AD49" s="54">
        <v>369730000</v>
      </c>
      <c r="AE49" s="54">
        <v>0</v>
      </c>
      <c r="AF49" s="54">
        <v>1400000</v>
      </c>
      <c r="AG49" s="54">
        <v>14440000</v>
      </c>
      <c r="AH49" s="128" t="str">
        <f>VLOOKUP(B49,'Ma sector'!A:E,5,0)</f>
        <v>Dịch vụ Tiêu dùng</v>
      </c>
    </row>
    <row r="50" spans="1:34">
      <c r="A50" s="54" t="s">
        <v>170</v>
      </c>
      <c r="B50" s="54">
        <v>217</v>
      </c>
      <c r="C50" s="54">
        <v>4</v>
      </c>
      <c r="D50" s="54">
        <v>0</v>
      </c>
      <c r="E50" s="54">
        <v>4520000</v>
      </c>
      <c r="F50" s="54">
        <v>0</v>
      </c>
      <c r="G50" s="54">
        <v>0</v>
      </c>
      <c r="H50" s="54">
        <v>0</v>
      </c>
      <c r="I50" s="54">
        <v>7980000</v>
      </c>
      <c r="J50" s="54">
        <v>0</v>
      </c>
      <c r="K50" s="54">
        <v>35145000</v>
      </c>
      <c r="L50" s="54">
        <v>76020000</v>
      </c>
      <c r="M50" s="54">
        <v>2500000</v>
      </c>
      <c r="N50" s="54">
        <v>0</v>
      </c>
      <c r="O50" s="54">
        <v>69702885000</v>
      </c>
      <c r="P50" s="54">
        <v>1120000</v>
      </c>
      <c r="Q50" s="54">
        <v>1575000</v>
      </c>
      <c r="R50" s="54">
        <v>1405265000</v>
      </c>
      <c r="S50" s="54">
        <v>32200000</v>
      </c>
      <c r="T50" s="54">
        <v>0</v>
      </c>
      <c r="U50" s="54">
        <v>2840000</v>
      </c>
      <c r="V50" s="54">
        <v>0</v>
      </c>
      <c r="W50" s="54">
        <v>590000</v>
      </c>
      <c r="X50" s="54">
        <v>1160000</v>
      </c>
      <c r="Y50" s="54">
        <v>590000</v>
      </c>
      <c r="Z50" s="54">
        <v>0</v>
      </c>
      <c r="AA50" s="54">
        <v>0</v>
      </c>
      <c r="AB50" s="54">
        <v>3850000</v>
      </c>
      <c r="AC50" s="54">
        <v>0</v>
      </c>
      <c r="AD50" s="54">
        <v>580000</v>
      </c>
      <c r="AE50" s="54">
        <v>0</v>
      </c>
      <c r="AF50" s="54">
        <v>0</v>
      </c>
      <c r="AG50" s="54">
        <v>2340000</v>
      </c>
      <c r="AH50" s="128" t="str">
        <f>VLOOKUP(B50,'Ma sector'!A:E,5,0)</f>
        <v>Hàng Tiêu dùng</v>
      </c>
    </row>
    <row r="51" spans="1:34">
      <c r="A51" s="54" t="s">
        <v>171</v>
      </c>
      <c r="B51" s="54">
        <v>217</v>
      </c>
      <c r="C51" s="54">
        <v>4</v>
      </c>
      <c r="D51" s="54">
        <v>1064450000</v>
      </c>
      <c r="E51" s="54">
        <v>1926420000</v>
      </c>
      <c r="F51" s="54">
        <v>2933598000</v>
      </c>
      <c r="G51" s="54">
        <v>276485000</v>
      </c>
      <c r="H51" s="54">
        <v>1196145000</v>
      </c>
      <c r="I51" s="54">
        <v>1599167000</v>
      </c>
      <c r="J51" s="54">
        <v>817778000</v>
      </c>
      <c r="K51" s="54">
        <v>601811000</v>
      </c>
      <c r="L51" s="54">
        <v>342092000</v>
      </c>
      <c r="M51" s="54">
        <v>920647000</v>
      </c>
      <c r="N51" s="54">
        <v>584597000</v>
      </c>
      <c r="O51" s="54">
        <v>426870000</v>
      </c>
      <c r="P51" s="54">
        <v>210123000</v>
      </c>
      <c r="Q51" s="54">
        <v>257891000</v>
      </c>
      <c r="R51" s="54">
        <v>640797000</v>
      </c>
      <c r="S51" s="54">
        <v>594783000</v>
      </c>
      <c r="T51" s="54">
        <v>338454000</v>
      </c>
      <c r="U51" s="54">
        <v>3402095000</v>
      </c>
      <c r="V51" s="54">
        <v>568378000</v>
      </c>
      <c r="W51" s="54">
        <v>224973000</v>
      </c>
      <c r="X51" s="54">
        <v>337247000</v>
      </c>
      <c r="Y51" s="54">
        <v>2788813000</v>
      </c>
      <c r="Z51" s="54">
        <v>1094999000</v>
      </c>
      <c r="AA51" s="54">
        <v>1221183000</v>
      </c>
      <c r="AB51" s="54">
        <v>1006937000</v>
      </c>
      <c r="AC51" s="54">
        <v>1050654000</v>
      </c>
      <c r="AD51" s="54">
        <v>1062584000</v>
      </c>
      <c r="AE51" s="54">
        <v>2038674000</v>
      </c>
      <c r="AF51" s="54">
        <v>338163000</v>
      </c>
      <c r="AG51" s="54">
        <v>667391000</v>
      </c>
      <c r="AH51" s="128" t="str">
        <f>VLOOKUP(B51,'Ma sector'!A:E,5,0)</f>
        <v>Hàng Tiêu dùng</v>
      </c>
    </row>
    <row r="52" spans="1:34">
      <c r="A52" s="54" t="s">
        <v>1636</v>
      </c>
      <c r="B52" s="54">
        <v>218</v>
      </c>
      <c r="C52" s="54">
        <v>4</v>
      </c>
      <c r="D52" s="54">
        <v>3951000</v>
      </c>
      <c r="E52" s="54">
        <v>36002000</v>
      </c>
      <c r="F52" s="54">
        <v>19800000</v>
      </c>
      <c r="G52" s="54">
        <v>187740000</v>
      </c>
      <c r="H52" s="54">
        <v>3423000</v>
      </c>
      <c r="I52" s="54">
        <v>8643000</v>
      </c>
      <c r="J52" s="54">
        <v>170000</v>
      </c>
      <c r="K52" s="54">
        <v>7400000</v>
      </c>
      <c r="L52" s="54">
        <v>0</v>
      </c>
      <c r="M52" s="54">
        <v>7485000</v>
      </c>
      <c r="N52" s="54">
        <v>5040000</v>
      </c>
      <c r="O52" s="54">
        <v>648000</v>
      </c>
      <c r="P52" s="54">
        <v>3200000</v>
      </c>
      <c r="Q52" s="54">
        <v>168000</v>
      </c>
      <c r="R52" s="54">
        <v>11760000</v>
      </c>
      <c r="S52" s="54">
        <v>0</v>
      </c>
      <c r="T52" s="54">
        <v>8160000</v>
      </c>
      <c r="U52" s="54">
        <v>0</v>
      </c>
      <c r="V52" s="54">
        <v>10515000</v>
      </c>
      <c r="W52" s="54">
        <v>0</v>
      </c>
      <c r="X52" s="54">
        <v>4050000</v>
      </c>
      <c r="Y52" s="54">
        <v>10933000</v>
      </c>
      <c r="Z52" s="54">
        <v>4165000</v>
      </c>
      <c r="AA52" s="54">
        <v>5500000</v>
      </c>
      <c r="AB52" s="54">
        <v>3594000</v>
      </c>
      <c r="AC52" s="54">
        <v>140000</v>
      </c>
      <c r="AD52" s="54">
        <v>0</v>
      </c>
      <c r="AE52" s="54">
        <v>2020000</v>
      </c>
      <c r="AF52" s="54">
        <v>2949000</v>
      </c>
      <c r="AG52" s="54">
        <v>11466000</v>
      </c>
      <c r="AH52" s="128" t="str">
        <f>VLOOKUP(B52,'Ma sector'!A:E,5,0)</f>
        <v>Hàng Tiêu dùng</v>
      </c>
    </row>
    <row r="53" spans="1:34">
      <c r="A53" s="54" t="s">
        <v>172</v>
      </c>
      <c r="B53" s="54">
        <v>300</v>
      </c>
      <c r="C53" s="54">
        <v>2</v>
      </c>
      <c r="D53" s="54">
        <v>37511000</v>
      </c>
      <c r="E53" s="54">
        <v>396688000</v>
      </c>
      <c r="F53" s="54">
        <v>380235000</v>
      </c>
      <c r="G53" s="54">
        <v>789356000</v>
      </c>
      <c r="H53" s="54">
        <v>573656000</v>
      </c>
      <c r="I53" s="54">
        <v>844690000</v>
      </c>
      <c r="J53" s="54">
        <v>382420000</v>
      </c>
      <c r="K53" s="54">
        <v>133216000</v>
      </c>
      <c r="L53" s="54">
        <v>365310000</v>
      </c>
      <c r="M53" s="54">
        <v>291662000</v>
      </c>
      <c r="N53" s="54">
        <v>1214120000</v>
      </c>
      <c r="O53" s="54">
        <v>295578000</v>
      </c>
      <c r="P53" s="54">
        <v>751059000</v>
      </c>
      <c r="Q53" s="54">
        <v>735409000</v>
      </c>
      <c r="R53" s="54">
        <v>768643000</v>
      </c>
      <c r="S53" s="54">
        <v>3388454000</v>
      </c>
      <c r="T53" s="54">
        <v>593624000</v>
      </c>
      <c r="U53" s="54">
        <v>422376000</v>
      </c>
      <c r="V53" s="54">
        <v>426429000</v>
      </c>
      <c r="W53" s="54">
        <v>766696000</v>
      </c>
      <c r="X53" s="54">
        <v>720765000</v>
      </c>
      <c r="Y53" s="54">
        <v>567782000</v>
      </c>
      <c r="Z53" s="54">
        <v>1045758000</v>
      </c>
      <c r="AA53" s="54">
        <v>287655000</v>
      </c>
      <c r="AB53" s="54">
        <v>363814000</v>
      </c>
      <c r="AC53" s="54">
        <v>700269000</v>
      </c>
      <c r="AD53" s="54">
        <v>386211000</v>
      </c>
      <c r="AE53" s="54">
        <v>543905000</v>
      </c>
      <c r="AF53" s="54">
        <v>342908000</v>
      </c>
      <c r="AG53" s="54">
        <v>143861000</v>
      </c>
      <c r="AH53" s="128" t="str">
        <f>VLOOKUP(B53,'Ma sector'!A:E,5,0)</f>
        <v>Tài chính</v>
      </c>
    </row>
    <row r="54" spans="1:34">
      <c r="A54" s="54" t="s">
        <v>173</v>
      </c>
      <c r="B54" s="54">
        <v>187</v>
      </c>
      <c r="C54" s="54">
        <v>3</v>
      </c>
      <c r="D54" s="54">
        <v>65902000</v>
      </c>
      <c r="E54" s="54">
        <v>139814000</v>
      </c>
      <c r="F54" s="54">
        <v>240701000</v>
      </c>
      <c r="G54" s="54">
        <v>560975000</v>
      </c>
      <c r="H54" s="54">
        <v>247505000</v>
      </c>
      <c r="I54" s="54">
        <v>527340000</v>
      </c>
      <c r="J54" s="54">
        <v>685400000</v>
      </c>
      <c r="K54" s="54">
        <v>348522000</v>
      </c>
      <c r="L54" s="54">
        <v>443714000</v>
      </c>
      <c r="M54" s="54">
        <v>607694000</v>
      </c>
      <c r="N54" s="54">
        <v>374894000</v>
      </c>
      <c r="O54" s="54">
        <v>284960000</v>
      </c>
      <c r="P54" s="54">
        <v>277010000</v>
      </c>
      <c r="Q54" s="54">
        <v>41272000</v>
      </c>
      <c r="R54" s="54">
        <v>222537000</v>
      </c>
      <c r="S54" s="54">
        <v>158842000</v>
      </c>
      <c r="T54" s="54">
        <v>226824000</v>
      </c>
      <c r="U54" s="54">
        <v>394570000</v>
      </c>
      <c r="V54" s="54">
        <v>24176000</v>
      </c>
      <c r="W54" s="54">
        <v>245111000</v>
      </c>
      <c r="X54" s="54">
        <v>120725000</v>
      </c>
      <c r="Y54" s="54">
        <v>304061000</v>
      </c>
      <c r="Z54" s="54">
        <v>160108000</v>
      </c>
      <c r="AA54" s="54">
        <v>33134000</v>
      </c>
      <c r="AB54" s="54">
        <v>95854000</v>
      </c>
      <c r="AC54" s="54">
        <v>149081000</v>
      </c>
      <c r="AD54" s="54">
        <v>56386000</v>
      </c>
      <c r="AE54" s="54">
        <v>85795000</v>
      </c>
      <c r="AF54" s="54">
        <v>21016000</v>
      </c>
      <c r="AG54" s="54">
        <v>20569000</v>
      </c>
      <c r="AH54" s="128" t="str">
        <f>VLOOKUP(B54,'Ma sector'!A:E,5,0)</f>
        <v>Công nghiệp</v>
      </c>
    </row>
    <row r="55" spans="1:34">
      <c r="A55" s="54" t="s">
        <v>174</v>
      </c>
      <c r="B55" s="54">
        <v>256</v>
      </c>
      <c r="C55" s="54">
        <v>4</v>
      </c>
      <c r="D55" s="54">
        <v>3090000</v>
      </c>
      <c r="E55" s="54">
        <v>0</v>
      </c>
      <c r="F55" s="54">
        <v>21850000</v>
      </c>
      <c r="G55" s="54">
        <v>0</v>
      </c>
      <c r="H55" s="54">
        <v>0</v>
      </c>
      <c r="I55" s="54">
        <v>25040000</v>
      </c>
      <c r="J55" s="54">
        <v>2160000</v>
      </c>
      <c r="K55" s="54">
        <v>0</v>
      </c>
      <c r="L55" s="54">
        <v>39200</v>
      </c>
      <c r="M55" s="54">
        <v>0</v>
      </c>
      <c r="N55" s="54">
        <v>2200000</v>
      </c>
      <c r="O55" s="54">
        <v>26000000</v>
      </c>
      <c r="P55" s="54">
        <v>21870000</v>
      </c>
      <c r="Q55" s="54">
        <v>1020000</v>
      </c>
      <c r="R55" s="54">
        <v>30900000</v>
      </c>
      <c r="S55" s="54">
        <v>21880000</v>
      </c>
      <c r="T55" s="54">
        <v>0</v>
      </c>
      <c r="U55" s="54">
        <v>1880000</v>
      </c>
      <c r="V55" s="54">
        <v>20600000</v>
      </c>
      <c r="W55" s="54">
        <v>0</v>
      </c>
      <c r="X55" s="54">
        <v>0</v>
      </c>
      <c r="Y55" s="54">
        <v>0</v>
      </c>
      <c r="Z55" s="54">
        <v>0</v>
      </c>
      <c r="AA55" s="54">
        <v>0</v>
      </c>
      <c r="AB55" s="54">
        <v>0</v>
      </c>
      <c r="AC55" s="54">
        <v>2220000</v>
      </c>
      <c r="AD55" s="54">
        <v>10000000</v>
      </c>
      <c r="AE55" s="54">
        <v>1070000</v>
      </c>
      <c r="AF55" s="54">
        <v>0</v>
      </c>
      <c r="AG55" s="54">
        <v>0</v>
      </c>
      <c r="AH55" s="128" t="str">
        <f>VLOOKUP(B55,'Ma sector'!A:E,5,0)</f>
        <v>Dịch vụ Tiêu dùng</v>
      </c>
    </row>
    <row r="56" spans="1:34">
      <c r="A56" s="54" t="s">
        <v>175</v>
      </c>
      <c r="B56" s="54">
        <v>166</v>
      </c>
      <c r="C56" s="54">
        <v>4</v>
      </c>
      <c r="D56" s="54">
        <v>1140000</v>
      </c>
      <c r="E56" s="54">
        <v>3657500</v>
      </c>
      <c r="F56" s="54">
        <v>0</v>
      </c>
      <c r="G56" s="54">
        <v>7200000</v>
      </c>
      <c r="H56" s="54">
        <v>9960000</v>
      </c>
      <c r="I56" s="54">
        <v>19240000</v>
      </c>
      <c r="J56" s="54">
        <v>10296000</v>
      </c>
      <c r="K56" s="54">
        <v>750000</v>
      </c>
      <c r="L56" s="54">
        <v>29510000</v>
      </c>
      <c r="M56" s="54">
        <v>24920000</v>
      </c>
      <c r="N56" s="54">
        <v>14060000</v>
      </c>
      <c r="O56" s="54">
        <v>41680000</v>
      </c>
      <c r="P56" s="54">
        <v>21350000</v>
      </c>
      <c r="Q56" s="54">
        <v>11840000</v>
      </c>
      <c r="R56" s="54">
        <v>38150000</v>
      </c>
      <c r="S56" s="54">
        <v>69550000</v>
      </c>
      <c r="T56" s="54">
        <v>16650000</v>
      </c>
      <c r="U56" s="54">
        <v>22750000</v>
      </c>
      <c r="V56" s="54">
        <v>17870000</v>
      </c>
      <c r="W56" s="54">
        <v>14740000</v>
      </c>
      <c r="X56" s="54">
        <v>0</v>
      </c>
      <c r="Y56" s="54">
        <v>18790000</v>
      </c>
      <c r="Z56" s="54">
        <v>76630000</v>
      </c>
      <c r="AA56" s="54">
        <v>15988000</v>
      </c>
      <c r="AB56" s="54">
        <v>3400000</v>
      </c>
      <c r="AC56" s="54">
        <v>15320000</v>
      </c>
      <c r="AD56" s="54">
        <v>13330000</v>
      </c>
      <c r="AE56" s="54">
        <v>5890000</v>
      </c>
      <c r="AF56" s="54">
        <v>12940000</v>
      </c>
      <c r="AG56" s="54">
        <v>0</v>
      </c>
      <c r="AH56" s="128" t="str">
        <f>VLOOKUP(B56,'Ma sector'!A:E,5,0)</f>
        <v>Nguyên vật liệu</v>
      </c>
    </row>
    <row r="57" spans="1:34">
      <c r="A57" s="54" t="s">
        <v>176</v>
      </c>
      <c r="B57" s="54">
        <v>166</v>
      </c>
      <c r="C57" s="54">
        <v>4</v>
      </c>
      <c r="D57" s="54">
        <v>0</v>
      </c>
      <c r="E57" s="54">
        <v>0</v>
      </c>
      <c r="F57" s="54">
        <v>0</v>
      </c>
      <c r="G57" s="54">
        <v>15000000</v>
      </c>
      <c r="H57" s="54">
        <v>0</v>
      </c>
      <c r="I57" s="54">
        <v>30000000</v>
      </c>
      <c r="J57" s="54">
        <v>21000000</v>
      </c>
      <c r="K57" s="54">
        <v>15000000</v>
      </c>
      <c r="L57" s="54">
        <v>0</v>
      </c>
      <c r="M57" s="54">
        <v>0</v>
      </c>
      <c r="N57" s="54">
        <v>0</v>
      </c>
      <c r="O57" s="54">
        <v>0</v>
      </c>
      <c r="P57" s="54">
        <v>0</v>
      </c>
      <c r="Q57" s="54">
        <v>0</v>
      </c>
      <c r="R57" s="54">
        <v>0</v>
      </c>
      <c r="S57" s="54">
        <v>1560000</v>
      </c>
      <c r="T57" s="54">
        <v>0</v>
      </c>
      <c r="U57" s="54">
        <v>0</v>
      </c>
      <c r="V57" s="54">
        <v>0</v>
      </c>
      <c r="W57" s="54">
        <v>0</v>
      </c>
      <c r="X57" s="54">
        <v>0</v>
      </c>
      <c r="Y57" s="54">
        <v>0</v>
      </c>
      <c r="Z57" s="54">
        <v>0</v>
      </c>
      <c r="AA57" s="54">
        <v>0</v>
      </c>
      <c r="AB57" s="54">
        <v>0</v>
      </c>
      <c r="AC57" s="54">
        <v>0</v>
      </c>
      <c r="AD57" s="54">
        <v>0</v>
      </c>
      <c r="AE57" s="54">
        <v>0</v>
      </c>
      <c r="AF57" s="54">
        <v>0</v>
      </c>
      <c r="AG57" s="54">
        <v>0</v>
      </c>
      <c r="AH57" s="128" t="str">
        <f>VLOOKUP(B57,'Ma sector'!A:E,5,0)</f>
        <v>Nguyên vật liệu</v>
      </c>
    </row>
    <row r="58" spans="1:34">
      <c r="A58" s="54" t="s">
        <v>177</v>
      </c>
      <c r="B58" s="54">
        <v>187</v>
      </c>
      <c r="C58" s="54">
        <v>4</v>
      </c>
      <c r="D58" s="54">
        <v>0</v>
      </c>
      <c r="E58" s="54">
        <v>27790000</v>
      </c>
      <c r="F58" s="54">
        <v>17550000</v>
      </c>
      <c r="G58" s="54">
        <v>530000</v>
      </c>
      <c r="H58" s="54">
        <v>4030000</v>
      </c>
      <c r="I58" s="54">
        <v>1500000</v>
      </c>
      <c r="J58" s="54">
        <v>0</v>
      </c>
      <c r="K58" s="54">
        <v>0</v>
      </c>
      <c r="L58" s="54">
        <v>0</v>
      </c>
      <c r="M58" s="54">
        <v>1250000</v>
      </c>
      <c r="N58" s="54">
        <v>0</v>
      </c>
      <c r="O58" s="54">
        <v>0</v>
      </c>
      <c r="P58" s="54">
        <v>0</v>
      </c>
      <c r="Q58" s="54">
        <v>0</v>
      </c>
      <c r="R58" s="54">
        <v>0</v>
      </c>
      <c r="S58" s="54">
        <v>0</v>
      </c>
      <c r="T58" s="54">
        <v>7800000</v>
      </c>
      <c r="U58" s="54">
        <v>0</v>
      </c>
      <c r="V58" s="54">
        <v>0</v>
      </c>
      <c r="W58" s="54">
        <v>0</v>
      </c>
      <c r="X58" s="54">
        <v>0</v>
      </c>
      <c r="Y58" s="54">
        <v>750000</v>
      </c>
      <c r="Z58" s="54">
        <v>0</v>
      </c>
      <c r="AA58" s="54">
        <v>12100000</v>
      </c>
      <c r="AB58" s="54">
        <v>0</v>
      </c>
      <c r="AC58" s="54">
        <v>2400000</v>
      </c>
      <c r="AD58" s="54">
        <v>0</v>
      </c>
      <c r="AE58" s="54">
        <v>7750000</v>
      </c>
      <c r="AF58" s="54">
        <v>2600000</v>
      </c>
      <c r="AG58" s="54">
        <v>0</v>
      </c>
      <c r="AH58" s="128" t="str">
        <f>VLOOKUP(B58,'Ma sector'!A:E,5,0)</f>
        <v>Công nghiệp</v>
      </c>
    </row>
    <row r="59" spans="1:34">
      <c r="A59" s="54" t="s">
        <v>178</v>
      </c>
      <c r="B59" s="54">
        <v>238</v>
      </c>
      <c r="C59" s="54">
        <v>4</v>
      </c>
      <c r="D59" s="54">
        <v>2520000</v>
      </c>
      <c r="E59" s="54">
        <v>2800000</v>
      </c>
      <c r="F59" s="54">
        <v>7350000</v>
      </c>
      <c r="G59" s="54">
        <v>31150000</v>
      </c>
      <c r="H59" s="54">
        <v>7350000</v>
      </c>
      <c r="I59" s="54">
        <v>0</v>
      </c>
      <c r="J59" s="54">
        <v>11400000</v>
      </c>
      <c r="K59" s="54">
        <v>20770000</v>
      </c>
      <c r="L59" s="54">
        <v>52250000</v>
      </c>
      <c r="M59" s="54">
        <v>810000</v>
      </c>
      <c r="N59" s="54">
        <v>23160000</v>
      </c>
      <c r="O59" s="54">
        <v>16360000</v>
      </c>
      <c r="P59" s="54">
        <v>51070000</v>
      </c>
      <c r="Q59" s="54">
        <v>35880000</v>
      </c>
      <c r="R59" s="54">
        <v>5210000</v>
      </c>
      <c r="S59" s="54">
        <v>73930000</v>
      </c>
      <c r="T59" s="54">
        <v>15630000</v>
      </c>
      <c r="U59" s="54">
        <v>440000</v>
      </c>
      <c r="V59" s="54">
        <v>81270000</v>
      </c>
      <c r="W59" s="54">
        <v>8020000</v>
      </c>
      <c r="X59" s="54">
        <v>410000</v>
      </c>
      <c r="Y59" s="54">
        <v>0</v>
      </c>
      <c r="Z59" s="54">
        <v>65420000</v>
      </c>
      <c r="AA59" s="54">
        <v>2000000</v>
      </c>
      <c r="AB59" s="54">
        <v>40020000</v>
      </c>
      <c r="AC59" s="54">
        <v>23440000</v>
      </c>
      <c r="AD59" s="54">
        <v>12300000</v>
      </c>
      <c r="AE59" s="54">
        <v>4150000</v>
      </c>
      <c r="AF59" s="54">
        <v>2100000</v>
      </c>
      <c r="AG59" s="54">
        <v>2160000</v>
      </c>
      <c r="AH59" s="128" t="str">
        <f>VLOOKUP(B59,'Ma sector'!A:E,5,0)</f>
        <v>Dược phẩm và Y tế</v>
      </c>
    </row>
    <row r="60" spans="1:34">
      <c r="A60" s="54" t="s">
        <v>179</v>
      </c>
      <c r="B60" s="54">
        <v>217</v>
      </c>
      <c r="C60" s="54">
        <v>3</v>
      </c>
      <c r="D60" s="54">
        <v>227716000</v>
      </c>
      <c r="E60" s="54">
        <v>191525000</v>
      </c>
      <c r="F60" s="54">
        <v>523574000</v>
      </c>
      <c r="G60" s="54">
        <v>729145000</v>
      </c>
      <c r="H60" s="54">
        <v>333326000</v>
      </c>
      <c r="I60" s="54">
        <v>274797000</v>
      </c>
      <c r="J60" s="54">
        <v>200402000</v>
      </c>
      <c r="K60" s="54">
        <v>165281000</v>
      </c>
      <c r="L60" s="54">
        <v>128457000</v>
      </c>
      <c r="M60" s="54">
        <v>30638000</v>
      </c>
      <c r="N60" s="54">
        <v>99748000</v>
      </c>
      <c r="O60" s="54">
        <v>195530000</v>
      </c>
      <c r="P60" s="54">
        <v>294124000</v>
      </c>
      <c r="Q60" s="54">
        <v>65564000</v>
      </c>
      <c r="R60" s="54">
        <v>137049000</v>
      </c>
      <c r="S60" s="54">
        <v>29884000</v>
      </c>
      <c r="T60" s="54">
        <v>174883000</v>
      </c>
      <c r="U60" s="54">
        <v>88592000</v>
      </c>
      <c r="V60" s="54">
        <v>10268000</v>
      </c>
      <c r="W60" s="54">
        <v>54801000</v>
      </c>
      <c r="X60" s="54">
        <v>12325000</v>
      </c>
      <c r="Y60" s="54">
        <v>83023000</v>
      </c>
      <c r="Z60" s="54">
        <v>1434625000</v>
      </c>
      <c r="AA60" s="54">
        <v>42027000</v>
      </c>
      <c r="AB60" s="54">
        <v>67179000</v>
      </c>
      <c r="AC60" s="54">
        <v>1492780000</v>
      </c>
      <c r="AD60" s="54">
        <v>45812000</v>
      </c>
      <c r="AE60" s="54">
        <v>3623000</v>
      </c>
      <c r="AF60" s="54">
        <v>29941000</v>
      </c>
      <c r="AG60" s="54">
        <v>7072000</v>
      </c>
      <c r="AH60" s="128" t="str">
        <f>VLOOKUP(B60,'Ma sector'!A:E,5,0)</f>
        <v>Hàng Tiêu dùng</v>
      </c>
    </row>
    <row r="61" spans="1:34">
      <c r="A61" s="54" t="s">
        <v>180</v>
      </c>
      <c r="B61" s="54">
        <v>237</v>
      </c>
      <c r="C61" s="54">
        <v>4</v>
      </c>
      <c r="D61" s="54">
        <v>21523000</v>
      </c>
      <c r="E61" s="54">
        <v>9986000</v>
      </c>
      <c r="F61" s="54">
        <v>42125000</v>
      </c>
      <c r="G61" s="54">
        <v>96952000</v>
      </c>
      <c r="H61" s="54">
        <v>285252000</v>
      </c>
      <c r="I61" s="54">
        <v>4903000</v>
      </c>
      <c r="J61" s="54">
        <v>48861000</v>
      </c>
      <c r="K61" s="54">
        <v>102409000</v>
      </c>
      <c r="L61" s="54">
        <v>72013000</v>
      </c>
      <c r="M61" s="54">
        <v>106470000</v>
      </c>
      <c r="N61" s="54">
        <v>113241000</v>
      </c>
      <c r="O61" s="54">
        <v>38279000</v>
      </c>
      <c r="P61" s="54">
        <v>20501000</v>
      </c>
      <c r="Q61" s="54">
        <v>6212000</v>
      </c>
      <c r="R61" s="54">
        <v>452409000</v>
      </c>
      <c r="S61" s="54">
        <v>32117000</v>
      </c>
      <c r="T61" s="54">
        <v>50500000</v>
      </c>
      <c r="U61" s="54">
        <v>21524000</v>
      </c>
      <c r="V61" s="54">
        <v>20400000</v>
      </c>
      <c r="W61" s="54">
        <v>31416000</v>
      </c>
      <c r="X61" s="54">
        <v>21420000</v>
      </c>
      <c r="Y61" s="54">
        <v>2752000</v>
      </c>
      <c r="Z61" s="54">
        <v>145925000</v>
      </c>
      <c r="AA61" s="54">
        <v>6930000</v>
      </c>
      <c r="AB61" s="54">
        <v>19785000</v>
      </c>
      <c r="AC61" s="54">
        <v>0</v>
      </c>
      <c r="AD61" s="54">
        <v>51093000</v>
      </c>
      <c r="AE61" s="54">
        <v>378000</v>
      </c>
      <c r="AF61" s="54">
        <v>0</v>
      </c>
      <c r="AG61" s="54">
        <v>31356000</v>
      </c>
      <c r="AH61" s="128" t="str">
        <f>VLOOKUP(B61,'Ma sector'!A:E,5,0)</f>
        <v>Dược phẩm và Y tế</v>
      </c>
    </row>
    <row r="62" spans="1:34">
      <c r="A62" s="54" t="s">
        <v>181</v>
      </c>
      <c r="B62" s="54">
        <v>300</v>
      </c>
      <c r="C62" s="54">
        <v>4</v>
      </c>
      <c r="D62" s="54">
        <v>0</v>
      </c>
      <c r="E62" s="54">
        <v>6920000</v>
      </c>
      <c r="F62" s="54">
        <v>61560000</v>
      </c>
      <c r="G62" s="54">
        <v>40900000</v>
      </c>
      <c r="H62" s="54">
        <v>98800000</v>
      </c>
      <c r="I62" s="54">
        <v>47730000</v>
      </c>
      <c r="J62" s="54">
        <v>226840000</v>
      </c>
      <c r="K62" s="54">
        <v>89250000</v>
      </c>
      <c r="L62" s="54">
        <v>200730000</v>
      </c>
      <c r="M62" s="54">
        <v>109830000</v>
      </c>
      <c r="N62" s="54">
        <v>177630000</v>
      </c>
      <c r="O62" s="54">
        <v>106140000</v>
      </c>
      <c r="P62" s="54">
        <v>312610000</v>
      </c>
      <c r="Q62" s="54">
        <v>114460000</v>
      </c>
      <c r="R62" s="54">
        <v>115930000</v>
      </c>
      <c r="S62" s="54">
        <v>58650000</v>
      </c>
      <c r="T62" s="54">
        <v>265860000</v>
      </c>
      <c r="U62" s="54">
        <v>410000</v>
      </c>
      <c r="V62" s="54">
        <v>136830000</v>
      </c>
      <c r="W62" s="54">
        <v>740000</v>
      </c>
      <c r="X62" s="54">
        <v>136400000</v>
      </c>
      <c r="Y62" s="54">
        <v>98650000</v>
      </c>
      <c r="Z62" s="54">
        <v>43430000</v>
      </c>
      <c r="AA62" s="54">
        <v>133200000</v>
      </c>
      <c r="AB62" s="54">
        <v>18010000</v>
      </c>
      <c r="AC62" s="54">
        <v>0</v>
      </c>
      <c r="AD62" s="54">
        <v>0</v>
      </c>
      <c r="AE62" s="54">
        <v>300400000</v>
      </c>
      <c r="AF62" s="54">
        <v>112000000</v>
      </c>
      <c r="AG62" s="54">
        <v>0</v>
      </c>
      <c r="AH62" s="128" t="str">
        <f>VLOOKUP(B62,'Ma sector'!A:E,5,0)</f>
        <v>Tài chính</v>
      </c>
    </row>
    <row r="63" spans="1:34">
      <c r="A63" s="54" t="s">
        <v>182</v>
      </c>
      <c r="B63" s="54">
        <v>336</v>
      </c>
      <c r="C63" s="54">
        <v>4</v>
      </c>
      <c r="D63" s="54">
        <v>15980000</v>
      </c>
      <c r="E63" s="54">
        <v>50710000</v>
      </c>
      <c r="F63" s="54">
        <v>429419000</v>
      </c>
      <c r="G63" s="54">
        <v>196640000</v>
      </c>
      <c r="H63" s="54">
        <v>75340000</v>
      </c>
      <c r="I63" s="54">
        <v>127710000</v>
      </c>
      <c r="J63" s="54">
        <v>112320000</v>
      </c>
      <c r="K63" s="54">
        <v>60840000</v>
      </c>
      <c r="L63" s="54">
        <v>86970000</v>
      </c>
      <c r="M63" s="54">
        <v>51870000</v>
      </c>
      <c r="N63" s="54">
        <v>298780000</v>
      </c>
      <c r="O63" s="54">
        <v>313970000</v>
      </c>
      <c r="P63" s="54">
        <v>252630000</v>
      </c>
      <c r="Q63" s="54">
        <v>109890000</v>
      </c>
      <c r="R63" s="54">
        <v>218190000</v>
      </c>
      <c r="S63" s="54">
        <v>89000000</v>
      </c>
      <c r="T63" s="54">
        <v>42930000</v>
      </c>
      <c r="U63" s="54">
        <v>1452320000</v>
      </c>
      <c r="V63" s="54">
        <v>139950000</v>
      </c>
      <c r="W63" s="54">
        <v>20810000</v>
      </c>
      <c r="X63" s="54">
        <v>13950000</v>
      </c>
      <c r="Y63" s="54">
        <v>55710000</v>
      </c>
      <c r="Z63" s="54">
        <v>209150000</v>
      </c>
      <c r="AA63" s="54">
        <v>579160000</v>
      </c>
      <c r="AB63" s="54">
        <v>93250000</v>
      </c>
      <c r="AC63" s="54">
        <v>5980000</v>
      </c>
      <c r="AD63" s="54">
        <v>70240000</v>
      </c>
      <c r="AE63" s="54">
        <v>434295200</v>
      </c>
      <c r="AF63" s="54">
        <v>103170000</v>
      </c>
      <c r="AG63" s="54">
        <v>31300000</v>
      </c>
      <c r="AH63" s="128" t="str">
        <f>VLOOKUP(B63,'Ma sector'!A:E,5,0)</f>
        <v>Tài chính</v>
      </c>
    </row>
    <row r="64" spans="1:34">
      <c r="A64" s="54" t="s">
        <v>183</v>
      </c>
      <c r="B64" s="54">
        <v>151</v>
      </c>
      <c r="C64" s="54">
        <v>4</v>
      </c>
      <c r="D64" s="54">
        <v>0</v>
      </c>
      <c r="E64" s="54">
        <v>10500000</v>
      </c>
      <c r="F64" s="54">
        <v>57400000</v>
      </c>
      <c r="G64" s="54">
        <v>0</v>
      </c>
      <c r="H64" s="54">
        <v>5500000</v>
      </c>
      <c r="I64" s="54">
        <v>38460000</v>
      </c>
      <c r="J64" s="54">
        <v>34490000</v>
      </c>
      <c r="K64" s="54">
        <v>27640000</v>
      </c>
      <c r="L64" s="54">
        <v>66000000</v>
      </c>
      <c r="M64" s="54">
        <v>68200000</v>
      </c>
      <c r="N64" s="54">
        <v>179075600</v>
      </c>
      <c r="O64" s="54">
        <v>124320000</v>
      </c>
      <c r="P64" s="54">
        <v>106380000</v>
      </c>
      <c r="Q64" s="54">
        <v>75910000</v>
      </c>
      <c r="R64" s="54">
        <v>93850000</v>
      </c>
      <c r="S64" s="54">
        <v>220130000</v>
      </c>
      <c r="T64" s="54">
        <v>120297200</v>
      </c>
      <c r="U64" s="54">
        <v>36840000</v>
      </c>
      <c r="V64" s="54">
        <v>0</v>
      </c>
      <c r="W64" s="54">
        <v>23560000</v>
      </c>
      <c r="X64" s="54">
        <v>5160000</v>
      </c>
      <c r="Y64" s="54">
        <v>50369000</v>
      </c>
      <c r="Z64" s="54">
        <v>26440000</v>
      </c>
      <c r="AA64" s="54">
        <v>86510000</v>
      </c>
      <c r="AB64" s="54">
        <v>57850000</v>
      </c>
      <c r="AC64" s="54">
        <v>52320000</v>
      </c>
      <c r="AD64" s="54">
        <v>4120000</v>
      </c>
      <c r="AE64" s="54">
        <v>20600000</v>
      </c>
      <c r="AF64" s="54">
        <v>5820000</v>
      </c>
      <c r="AG64" s="54">
        <v>30600000</v>
      </c>
      <c r="AH64" s="128" t="str">
        <f>VLOOKUP(B64,'Ma sector'!A:E,5,0)</f>
        <v>Nguyên vật liệu</v>
      </c>
    </row>
    <row r="65" spans="1:34">
      <c r="A65" s="54" t="s">
        <v>184</v>
      </c>
      <c r="B65" s="54">
        <v>300</v>
      </c>
      <c r="C65" s="54">
        <v>4</v>
      </c>
      <c r="D65" s="54">
        <v>1039500000</v>
      </c>
      <c r="E65" s="54">
        <v>2148240000</v>
      </c>
      <c r="F65" s="54">
        <v>1599330000</v>
      </c>
      <c r="G65" s="54">
        <v>3071320000</v>
      </c>
      <c r="H65" s="54">
        <v>1349450000</v>
      </c>
      <c r="I65" s="54">
        <v>4268310000</v>
      </c>
      <c r="J65" s="54">
        <v>1343710000</v>
      </c>
      <c r="K65" s="54">
        <v>1827400000</v>
      </c>
      <c r="L65" s="54">
        <v>1376570000</v>
      </c>
      <c r="M65" s="54">
        <v>399390000</v>
      </c>
      <c r="N65" s="54">
        <v>2413910000</v>
      </c>
      <c r="O65" s="54">
        <v>1544360000</v>
      </c>
      <c r="P65" s="54">
        <v>966490000</v>
      </c>
      <c r="Q65" s="54">
        <v>1190440000</v>
      </c>
      <c r="R65" s="54">
        <v>1373420000</v>
      </c>
      <c r="S65" s="54">
        <v>1332180000</v>
      </c>
      <c r="T65" s="54">
        <v>2014700000</v>
      </c>
      <c r="U65" s="54">
        <v>974430000</v>
      </c>
      <c r="V65" s="54">
        <v>204150000</v>
      </c>
      <c r="W65" s="54">
        <v>1399600000</v>
      </c>
      <c r="X65" s="54">
        <v>214170000</v>
      </c>
      <c r="Y65" s="54">
        <v>714200000</v>
      </c>
      <c r="Z65" s="54">
        <v>1529010000</v>
      </c>
      <c r="AA65" s="54">
        <v>795290000</v>
      </c>
      <c r="AB65" s="54">
        <v>753650000</v>
      </c>
      <c r="AC65" s="54">
        <v>444700000</v>
      </c>
      <c r="AD65" s="54">
        <v>339160000</v>
      </c>
      <c r="AE65" s="54">
        <v>501300000</v>
      </c>
      <c r="AF65" s="54">
        <v>209270000</v>
      </c>
      <c r="AG65" s="54">
        <v>170260000</v>
      </c>
      <c r="AH65" s="128" t="str">
        <f>VLOOKUP(B65,'Ma sector'!A:E,5,0)</f>
        <v>Tài chính</v>
      </c>
    </row>
    <row r="66" spans="1:34">
      <c r="A66" s="54" t="s">
        <v>185</v>
      </c>
      <c r="B66" s="54">
        <v>198</v>
      </c>
      <c r="C66" s="54">
        <v>4</v>
      </c>
      <c r="D66" s="54">
        <v>0</v>
      </c>
      <c r="E66" s="54">
        <v>0</v>
      </c>
      <c r="F66" s="54">
        <v>92140000</v>
      </c>
      <c r="G66" s="54">
        <v>0</v>
      </c>
      <c r="H66" s="54">
        <v>99390000</v>
      </c>
      <c r="I66" s="54">
        <v>88700000</v>
      </c>
      <c r="J66" s="54">
        <v>13200000</v>
      </c>
      <c r="K66" s="54">
        <v>156110000</v>
      </c>
      <c r="L66" s="54">
        <v>93670000</v>
      </c>
      <c r="M66" s="54">
        <v>134690000</v>
      </c>
      <c r="N66" s="54">
        <v>21470000</v>
      </c>
      <c r="O66" s="54">
        <v>240770000</v>
      </c>
      <c r="P66" s="54">
        <v>289940000</v>
      </c>
      <c r="Q66" s="54">
        <v>517870000</v>
      </c>
      <c r="R66" s="54">
        <v>588350000</v>
      </c>
      <c r="S66" s="54">
        <v>402100000</v>
      </c>
      <c r="T66" s="54">
        <v>150320000</v>
      </c>
      <c r="U66" s="54">
        <v>68740000</v>
      </c>
      <c r="V66" s="54">
        <v>59870000</v>
      </c>
      <c r="W66" s="54">
        <v>204180000</v>
      </c>
      <c r="X66" s="54">
        <v>7830000</v>
      </c>
      <c r="Y66" s="54">
        <v>100240000</v>
      </c>
      <c r="Z66" s="54">
        <v>67010000</v>
      </c>
      <c r="AA66" s="54">
        <v>84980000</v>
      </c>
      <c r="AB66" s="54">
        <v>19750000</v>
      </c>
      <c r="AC66" s="54">
        <v>140810000</v>
      </c>
      <c r="AD66" s="54">
        <v>2250000</v>
      </c>
      <c r="AE66" s="54">
        <v>69970000</v>
      </c>
      <c r="AF66" s="54">
        <v>18800000</v>
      </c>
      <c r="AG66" s="54">
        <v>6500000</v>
      </c>
      <c r="AH66" s="128" t="str">
        <f>VLOOKUP(B66,'Ma sector'!A:E,5,0)</f>
        <v>Công nghiệp</v>
      </c>
    </row>
    <row r="67" spans="1:34">
      <c r="A67" s="54" t="s">
        <v>186</v>
      </c>
      <c r="B67" s="54">
        <v>228</v>
      </c>
      <c r="C67" s="54">
        <v>4</v>
      </c>
      <c r="D67" s="54">
        <v>479300000</v>
      </c>
      <c r="E67" s="54">
        <v>1405200000</v>
      </c>
      <c r="F67" s="54">
        <v>1310300000</v>
      </c>
      <c r="G67" s="54">
        <v>1257240000</v>
      </c>
      <c r="H67" s="54">
        <v>1116380000</v>
      </c>
      <c r="I67" s="54">
        <v>1233940000</v>
      </c>
      <c r="J67" s="54">
        <v>1201020000</v>
      </c>
      <c r="K67" s="54">
        <v>1294640000</v>
      </c>
      <c r="L67" s="54">
        <v>746040000</v>
      </c>
      <c r="M67" s="54">
        <v>903900000</v>
      </c>
      <c r="N67" s="54">
        <v>1038430000</v>
      </c>
      <c r="O67" s="54">
        <v>964680000</v>
      </c>
      <c r="P67" s="54">
        <v>0</v>
      </c>
      <c r="Q67" s="54">
        <v>0</v>
      </c>
      <c r="R67" s="54">
        <v>726160000</v>
      </c>
      <c r="S67" s="54">
        <v>686530000</v>
      </c>
      <c r="T67" s="54">
        <v>671110000</v>
      </c>
      <c r="U67" s="54">
        <v>547240000</v>
      </c>
      <c r="V67" s="54">
        <v>527750000</v>
      </c>
      <c r="W67" s="54">
        <v>265680000</v>
      </c>
      <c r="X67" s="54">
        <v>121730000</v>
      </c>
      <c r="Y67" s="54">
        <v>255510000</v>
      </c>
      <c r="Z67" s="54">
        <v>173570000</v>
      </c>
      <c r="AA67" s="54">
        <v>289190000</v>
      </c>
      <c r="AB67" s="54">
        <v>154800000</v>
      </c>
      <c r="AC67" s="54">
        <v>842120000</v>
      </c>
      <c r="AD67" s="54">
        <v>697230000</v>
      </c>
      <c r="AE67" s="54">
        <v>560810000</v>
      </c>
      <c r="AF67" s="54">
        <v>103170000</v>
      </c>
      <c r="AG67" s="54">
        <v>3420000</v>
      </c>
      <c r="AH67" s="128" t="str">
        <f>VLOOKUP(B67,'Ma sector'!A:E,5,0)</f>
        <v>Hàng Tiêu dùng</v>
      </c>
    </row>
    <row r="68" spans="1:34">
      <c r="A68" s="54" t="s">
        <v>124</v>
      </c>
      <c r="B68" s="54">
        <v>217</v>
      </c>
      <c r="C68" s="54">
        <v>3</v>
      </c>
      <c r="D68" s="54">
        <v>6025041000</v>
      </c>
      <c r="E68" s="54">
        <v>12723787000</v>
      </c>
      <c r="F68" s="54">
        <v>11337316000</v>
      </c>
      <c r="G68" s="54">
        <v>13647515000</v>
      </c>
      <c r="H68" s="54">
        <v>9681021000</v>
      </c>
      <c r="I68" s="54">
        <v>9696906000</v>
      </c>
      <c r="J68" s="54">
        <v>5740485000</v>
      </c>
      <c r="K68" s="54">
        <v>7111734000</v>
      </c>
      <c r="L68" s="54">
        <v>7278331000</v>
      </c>
      <c r="M68" s="54">
        <v>8280982000</v>
      </c>
      <c r="N68" s="54">
        <v>3221972000</v>
      </c>
      <c r="O68" s="54">
        <v>5920052000</v>
      </c>
      <c r="P68" s="54">
        <v>7412253000</v>
      </c>
      <c r="Q68" s="54">
        <v>3332731000</v>
      </c>
      <c r="R68" s="54">
        <v>3862717000</v>
      </c>
      <c r="S68" s="54">
        <v>12900967000</v>
      </c>
      <c r="T68" s="54">
        <v>6632920000</v>
      </c>
      <c r="U68" s="54">
        <v>2650724000</v>
      </c>
      <c r="V68" s="54">
        <v>4434324000</v>
      </c>
      <c r="W68" s="54">
        <v>3897291000</v>
      </c>
      <c r="X68" s="54">
        <v>1871879000</v>
      </c>
      <c r="Y68" s="54">
        <v>2944310000</v>
      </c>
      <c r="Z68" s="54">
        <v>5648659000</v>
      </c>
      <c r="AA68" s="54">
        <v>1797226000</v>
      </c>
      <c r="AB68" s="54">
        <v>1606776000</v>
      </c>
      <c r="AC68" s="54">
        <v>1778869000</v>
      </c>
      <c r="AD68" s="54">
        <v>1348578000</v>
      </c>
      <c r="AE68" s="54">
        <v>1275834000</v>
      </c>
      <c r="AF68" s="54">
        <v>1766851000</v>
      </c>
      <c r="AG68" s="54">
        <v>1527081000</v>
      </c>
      <c r="AH68" s="128" t="str">
        <f>VLOOKUP(B68,'Ma sector'!A:E,5,0)</f>
        <v>Hàng Tiêu dùng</v>
      </c>
    </row>
    <row r="69" spans="1:34">
      <c r="A69" s="54" t="s">
        <v>187</v>
      </c>
      <c r="B69" s="54">
        <v>275</v>
      </c>
      <c r="C69" s="54">
        <v>4</v>
      </c>
      <c r="D69" s="54">
        <v>635901000</v>
      </c>
      <c r="E69" s="54">
        <v>911140000</v>
      </c>
      <c r="F69" s="54">
        <v>251672000</v>
      </c>
      <c r="G69" s="54">
        <v>949866000</v>
      </c>
      <c r="H69" s="54">
        <v>529714000</v>
      </c>
      <c r="I69" s="54">
        <v>861755000</v>
      </c>
      <c r="J69" s="54">
        <v>726299000</v>
      </c>
      <c r="K69" s="54">
        <v>732941000</v>
      </c>
      <c r="L69" s="54">
        <v>425466000</v>
      </c>
      <c r="M69" s="54">
        <v>189304000</v>
      </c>
      <c r="N69" s="54">
        <v>200398000</v>
      </c>
      <c r="O69" s="54">
        <v>355133000</v>
      </c>
      <c r="P69" s="54">
        <v>466594000</v>
      </c>
      <c r="Q69" s="54">
        <v>374998000</v>
      </c>
      <c r="R69" s="54">
        <v>223024000</v>
      </c>
      <c r="S69" s="54">
        <v>308191000</v>
      </c>
      <c r="T69" s="54">
        <v>351405000</v>
      </c>
      <c r="U69" s="54">
        <v>863288000</v>
      </c>
      <c r="V69" s="54">
        <v>3654466000</v>
      </c>
      <c r="W69" s="54">
        <v>429727000</v>
      </c>
      <c r="X69" s="54">
        <v>542494000</v>
      </c>
      <c r="Y69" s="54">
        <v>1166357000</v>
      </c>
      <c r="Z69" s="54">
        <v>1173867000</v>
      </c>
      <c r="AA69" s="54">
        <v>496273000</v>
      </c>
      <c r="AB69" s="54">
        <v>232359000</v>
      </c>
      <c r="AC69" s="54">
        <v>107368000</v>
      </c>
      <c r="AD69" s="54">
        <v>639917000</v>
      </c>
      <c r="AE69" s="54">
        <v>2276022000</v>
      </c>
      <c r="AF69" s="54">
        <v>1648862000</v>
      </c>
      <c r="AG69" s="54">
        <v>1108811000</v>
      </c>
      <c r="AH69" s="128" t="str">
        <f>VLOOKUP(B69,'Ma sector'!A:E,5,0)</f>
        <v>Tiện ích Cộng đồng</v>
      </c>
    </row>
    <row r="70" spans="1:34">
      <c r="A70" s="54" t="s">
        <v>188</v>
      </c>
      <c r="B70" s="54">
        <v>217</v>
      </c>
      <c r="C70" s="54">
        <v>4</v>
      </c>
      <c r="D70" s="54">
        <v>76067000</v>
      </c>
      <c r="E70" s="54">
        <v>123671000</v>
      </c>
      <c r="F70" s="54">
        <v>106205000</v>
      </c>
      <c r="G70" s="54">
        <v>143257000</v>
      </c>
      <c r="H70" s="54">
        <v>17895000</v>
      </c>
      <c r="I70" s="54">
        <v>51722000</v>
      </c>
      <c r="J70" s="54">
        <v>61227000</v>
      </c>
      <c r="K70" s="54">
        <v>18390000</v>
      </c>
      <c r="L70" s="54">
        <v>7394000</v>
      </c>
      <c r="M70" s="54">
        <v>46952000</v>
      </c>
      <c r="N70" s="54">
        <v>96961000</v>
      </c>
      <c r="O70" s="54">
        <v>52099000</v>
      </c>
      <c r="P70" s="54">
        <v>33752000</v>
      </c>
      <c r="Q70" s="54">
        <v>118217000</v>
      </c>
      <c r="R70" s="54">
        <v>53528000</v>
      </c>
      <c r="S70" s="54">
        <v>300443000</v>
      </c>
      <c r="T70" s="54">
        <v>62614000</v>
      </c>
      <c r="U70" s="54">
        <v>12320000</v>
      </c>
      <c r="V70" s="54">
        <v>41026000</v>
      </c>
      <c r="W70" s="54">
        <v>45000</v>
      </c>
      <c r="X70" s="54">
        <v>2840000</v>
      </c>
      <c r="Y70" s="54">
        <v>51319000</v>
      </c>
      <c r="Z70" s="54">
        <v>142451000</v>
      </c>
      <c r="AA70" s="54">
        <v>20587000</v>
      </c>
      <c r="AB70" s="54">
        <v>3612000</v>
      </c>
      <c r="AC70" s="54">
        <v>34456000</v>
      </c>
      <c r="AD70" s="54">
        <v>4397000</v>
      </c>
      <c r="AE70" s="54">
        <v>26115000</v>
      </c>
      <c r="AF70" s="54">
        <v>11557000</v>
      </c>
      <c r="AG70" s="54">
        <v>2983000</v>
      </c>
      <c r="AH70" s="128" t="str">
        <f>VLOOKUP(B70,'Ma sector'!A:E,5,0)</f>
        <v>Hàng Tiêu dùng</v>
      </c>
    </row>
    <row r="71" spans="1:34">
      <c r="A71" s="54" t="s">
        <v>189</v>
      </c>
      <c r="B71" s="54">
        <v>217</v>
      </c>
      <c r="C71" s="54">
        <v>4</v>
      </c>
      <c r="D71" s="54">
        <v>1458567000</v>
      </c>
      <c r="E71" s="54">
        <v>4416811000</v>
      </c>
      <c r="F71" s="54">
        <v>3516855000</v>
      </c>
      <c r="G71" s="54">
        <v>10992777000</v>
      </c>
      <c r="H71" s="54">
        <v>5181802000</v>
      </c>
      <c r="I71" s="54">
        <v>4815524000</v>
      </c>
      <c r="J71" s="54">
        <v>2794859000</v>
      </c>
      <c r="K71" s="54">
        <v>3532312000</v>
      </c>
      <c r="L71" s="54">
        <v>2051104000</v>
      </c>
      <c r="M71" s="54">
        <v>1569145000</v>
      </c>
      <c r="N71" s="54">
        <v>1902957000</v>
      </c>
      <c r="O71" s="54">
        <v>1823719000</v>
      </c>
      <c r="P71" s="54">
        <v>2066599000</v>
      </c>
      <c r="Q71" s="54">
        <v>763045000</v>
      </c>
      <c r="R71" s="54">
        <v>1201716000</v>
      </c>
      <c r="S71" s="54">
        <v>1152370000</v>
      </c>
      <c r="T71" s="54">
        <v>1756030000</v>
      </c>
      <c r="U71" s="54">
        <v>2211571000</v>
      </c>
      <c r="V71" s="54">
        <v>1040870000</v>
      </c>
      <c r="W71" s="54">
        <v>1431955000</v>
      </c>
      <c r="X71" s="54">
        <v>1743329000</v>
      </c>
      <c r="Y71" s="54">
        <v>1457401000</v>
      </c>
      <c r="Z71" s="54">
        <v>2993211000</v>
      </c>
      <c r="AA71" s="54">
        <v>1399152000</v>
      </c>
      <c r="AB71" s="54">
        <v>876777000</v>
      </c>
      <c r="AC71" s="54">
        <v>885634000</v>
      </c>
      <c r="AD71" s="54">
        <v>407930000</v>
      </c>
      <c r="AE71" s="54">
        <v>806752000</v>
      </c>
      <c r="AF71" s="54">
        <v>192536000</v>
      </c>
      <c r="AG71" s="54">
        <v>503873000</v>
      </c>
      <c r="AH71" s="128" t="str">
        <f>VLOOKUP(B71,'Ma sector'!A:E,5,0)</f>
        <v>Hàng Tiêu dùng</v>
      </c>
    </row>
    <row r="72" spans="1:34">
      <c r="A72" s="54" t="s">
        <v>190</v>
      </c>
      <c r="B72" s="54">
        <v>300</v>
      </c>
      <c r="C72" s="54">
        <v>4</v>
      </c>
      <c r="D72" s="54">
        <v>8800000</v>
      </c>
      <c r="E72" s="54">
        <v>55200000</v>
      </c>
      <c r="F72" s="54">
        <v>6050000</v>
      </c>
      <c r="G72" s="54">
        <v>7150000</v>
      </c>
      <c r="H72" s="54">
        <v>1100000</v>
      </c>
      <c r="I72" s="54">
        <v>64590000</v>
      </c>
      <c r="J72" s="54">
        <v>341260000</v>
      </c>
      <c r="K72" s="54">
        <v>166820000</v>
      </c>
      <c r="AH72" s="128" t="str">
        <f>VLOOKUP(B72,'Ma sector'!A:E,5,0)</f>
        <v>Tài chính</v>
      </c>
    </row>
    <row r="73" spans="1:34">
      <c r="A73" s="54" t="s">
        <v>191</v>
      </c>
      <c r="B73" s="54">
        <v>181</v>
      </c>
      <c r="C73" s="54">
        <v>4</v>
      </c>
      <c r="D73" s="54">
        <v>0</v>
      </c>
      <c r="E73" s="54">
        <v>0</v>
      </c>
      <c r="F73" s="54">
        <v>0</v>
      </c>
      <c r="G73" s="54">
        <v>0</v>
      </c>
      <c r="H73" s="54">
        <v>0</v>
      </c>
      <c r="I73" s="54">
        <v>0</v>
      </c>
      <c r="J73" s="54">
        <v>5160000</v>
      </c>
      <c r="K73" s="54">
        <v>0</v>
      </c>
      <c r="L73" s="54">
        <v>0</v>
      </c>
      <c r="M73" s="54">
        <v>1140000</v>
      </c>
      <c r="N73" s="54">
        <v>0</v>
      </c>
      <c r="O73" s="54">
        <v>0</v>
      </c>
      <c r="P73" s="54">
        <v>2060000</v>
      </c>
      <c r="Q73" s="54">
        <v>0</v>
      </c>
      <c r="R73" s="54">
        <v>0</v>
      </c>
      <c r="S73" s="54">
        <v>0</v>
      </c>
      <c r="T73" s="54">
        <v>0</v>
      </c>
      <c r="U73" s="54">
        <v>0</v>
      </c>
      <c r="V73" s="54">
        <v>0</v>
      </c>
      <c r="W73" s="54">
        <v>9750000</v>
      </c>
      <c r="X73" s="54">
        <v>20000000</v>
      </c>
      <c r="Y73" s="54">
        <v>0</v>
      </c>
      <c r="Z73" s="54">
        <v>1900000</v>
      </c>
      <c r="AA73" s="54">
        <v>6510000</v>
      </c>
      <c r="AB73" s="54">
        <v>0</v>
      </c>
      <c r="AC73" s="54">
        <v>1860000</v>
      </c>
      <c r="AD73" s="54">
        <v>0</v>
      </c>
      <c r="AE73" s="54">
        <v>2670000</v>
      </c>
      <c r="AF73" s="54">
        <v>0</v>
      </c>
      <c r="AG73" s="54">
        <v>0</v>
      </c>
      <c r="AH73" s="128" t="str">
        <f>VLOOKUP(B73,'Ma sector'!A:E,5,0)</f>
        <v>Công nghiệp</v>
      </c>
    </row>
    <row r="74" spans="1:34">
      <c r="A74" s="54" t="s">
        <v>192</v>
      </c>
      <c r="B74" s="54">
        <v>218</v>
      </c>
      <c r="C74" s="54">
        <v>4</v>
      </c>
      <c r="D74" s="54">
        <v>293172000</v>
      </c>
      <c r="E74" s="54">
        <v>95449000</v>
      </c>
      <c r="F74" s="54">
        <v>10596000</v>
      </c>
      <c r="G74" s="54">
        <v>150805000</v>
      </c>
      <c r="H74" s="54">
        <v>225636000</v>
      </c>
      <c r="I74" s="54">
        <v>389631000</v>
      </c>
      <c r="J74" s="54">
        <v>618812000</v>
      </c>
      <c r="K74" s="54">
        <v>151824000</v>
      </c>
      <c r="L74" s="54">
        <v>86356000</v>
      </c>
      <c r="M74" s="54">
        <v>30212000</v>
      </c>
      <c r="N74" s="54">
        <v>63515000</v>
      </c>
      <c r="O74" s="54">
        <v>38996000</v>
      </c>
      <c r="P74" s="54">
        <v>16252000</v>
      </c>
      <c r="Q74" s="54">
        <v>178784000</v>
      </c>
      <c r="R74" s="54">
        <v>581306000</v>
      </c>
      <c r="S74" s="54">
        <v>114192000</v>
      </c>
      <c r="T74" s="54">
        <v>34751000</v>
      </c>
      <c r="U74" s="54">
        <v>15960000</v>
      </c>
      <c r="V74" s="54">
        <v>49900000</v>
      </c>
      <c r="W74" s="54">
        <v>8576000</v>
      </c>
      <c r="X74" s="54">
        <v>25935000</v>
      </c>
      <c r="Y74" s="54">
        <v>16346000</v>
      </c>
      <c r="Z74" s="54">
        <v>147877000</v>
      </c>
      <c r="AA74" s="54">
        <v>59167000</v>
      </c>
      <c r="AB74" s="54">
        <v>155231000</v>
      </c>
      <c r="AC74" s="54">
        <v>169170000</v>
      </c>
      <c r="AD74" s="54">
        <v>51769000</v>
      </c>
      <c r="AE74" s="54">
        <v>15195000</v>
      </c>
      <c r="AF74" s="54">
        <v>292530000</v>
      </c>
      <c r="AG74" s="54">
        <v>49176000</v>
      </c>
      <c r="AH74" s="128" t="str">
        <f>VLOOKUP(B74,'Ma sector'!A:E,5,0)</f>
        <v>Hàng Tiêu dùng</v>
      </c>
    </row>
    <row r="75" spans="1:34">
      <c r="A75" s="54" t="s">
        <v>193</v>
      </c>
      <c r="B75" s="54">
        <v>184</v>
      </c>
      <c r="C75" s="54">
        <v>4</v>
      </c>
      <c r="D75" s="54">
        <v>820000</v>
      </c>
      <c r="E75" s="54">
        <v>0</v>
      </c>
      <c r="F75" s="54">
        <v>0</v>
      </c>
      <c r="G75" s="54">
        <v>0</v>
      </c>
      <c r="H75" s="54">
        <v>36190000</v>
      </c>
      <c r="I75" s="54">
        <v>12900000</v>
      </c>
      <c r="J75" s="54">
        <v>287490000</v>
      </c>
      <c r="K75" s="54">
        <v>47500000</v>
      </c>
      <c r="L75" s="54">
        <v>0</v>
      </c>
      <c r="M75" s="54">
        <v>51380000</v>
      </c>
      <c r="N75" s="54">
        <v>0</v>
      </c>
      <c r="O75" s="54">
        <v>0</v>
      </c>
      <c r="P75" s="54">
        <v>9980000</v>
      </c>
      <c r="Q75" s="54">
        <v>0</v>
      </c>
      <c r="R75" s="54">
        <v>1020000</v>
      </c>
      <c r="S75" s="54">
        <v>11130000</v>
      </c>
      <c r="T75" s="54">
        <v>0</v>
      </c>
      <c r="U75" s="54">
        <v>45500000</v>
      </c>
      <c r="V75" s="54">
        <v>1810000</v>
      </c>
      <c r="W75" s="54">
        <v>9380000</v>
      </c>
      <c r="X75" s="54">
        <v>0</v>
      </c>
      <c r="Y75" s="54">
        <v>920000</v>
      </c>
      <c r="Z75" s="54">
        <v>71190000</v>
      </c>
      <c r="AA75" s="54">
        <v>33800000</v>
      </c>
      <c r="AB75" s="54">
        <v>34690000</v>
      </c>
      <c r="AC75" s="54">
        <v>0</v>
      </c>
      <c r="AD75" s="54">
        <v>1820000</v>
      </c>
      <c r="AE75" s="54">
        <v>0</v>
      </c>
      <c r="AF75" s="54">
        <v>193900000</v>
      </c>
      <c r="AG75" s="54">
        <v>35310000</v>
      </c>
      <c r="AH75" s="128" t="str">
        <f>VLOOKUP(B75,'Ma sector'!A:E,5,0)</f>
        <v>Công nghiệp</v>
      </c>
    </row>
    <row r="76" spans="1:34">
      <c r="A76" s="54" t="s">
        <v>194</v>
      </c>
      <c r="B76" s="54">
        <v>180</v>
      </c>
      <c r="C76" s="54">
        <v>3</v>
      </c>
      <c r="D76" s="54">
        <v>439380000</v>
      </c>
      <c r="E76" s="54">
        <v>2561150000</v>
      </c>
      <c r="F76" s="54">
        <v>1152700000</v>
      </c>
      <c r="G76" s="54">
        <v>5271300000</v>
      </c>
      <c r="H76" s="54">
        <v>1006722500</v>
      </c>
      <c r="I76" s="54">
        <v>1286620000</v>
      </c>
      <c r="J76" s="54">
        <v>6785310000</v>
      </c>
      <c r="K76" s="54">
        <v>3294380000</v>
      </c>
      <c r="L76" s="54">
        <v>1662380000</v>
      </c>
      <c r="M76" s="54">
        <v>1354280000</v>
      </c>
      <c r="N76" s="54">
        <v>1403150000</v>
      </c>
      <c r="O76" s="54">
        <v>1317050000</v>
      </c>
      <c r="P76" s="54">
        <v>750620000</v>
      </c>
      <c r="Q76" s="54">
        <v>716330000</v>
      </c>
      <c r="R76" s="54">
        <v>653080000</v>
      </c>
      <c r="S76" s="54">
        <v>1165660000</v>
      </c>
      <c r="T76" s="54">
        <v>2135130000</v>
      </c>
      <c r="U76" s="54">
        <v>209870000</v>
      </c>
      <c r="V76" s="54">
        <v>812540000</v>
      </c>
      <c r="W76" s="54">
        <v>1182820000</v>
      </c>
      <c r="X76" s="54">
        <v>35680000</v>
      </c>
      <c r="Y76" s="54">
        <v>844070000</v>
      </c>
      <c r="Z76" s="54">
        <v>1505130000</v>
      </c>
      <c r="AA76" s="54">
        <v>419600000</v>
      </c>
      <c r="AB76" s="54">
        <v>114410000</v>
      </c>
      <c r="AC76" s="54">
        <v>123800000</v>
      </c>
      <c r="AD76" s="54">
        <v>257910000</v>
      </c>
      <c r="AE76" s="54">
        <v>90610000</v>
      </c>
      <c r="AF76" s="54">
        <v>238620000</v>
      </c>
      <c r="AG76" s="54">
        <v>223420000</v>
      </c>
      <c r="AH76" s="128" t="str">
        <f>VLOOKUP(B76,'Ma sector'!A:E,5,0)</f>
        <v>Công nghiệp</v>
      </c>
    </row>
    <row r="77" spans="1:34">
      <c r="A77" s="54" t="s">
        <v>195</v>
      </c>
      <c r="B77" s="54">
        <v>181</v>
      </c>
      <c r="C77" s="54">
        <v>4</v>
      </c>
      <c r="D77" s="54">
        <v>26235000</v>
      </c>
      <c r="E77" s="54">
        <v>431850000</v>
      </c>
      <c r="F77" s="54">
        <v>189080000</v>
      </c>
      <c r="G77" s="54">
        <v>174567000</v>
      </c>
      <c r="H77" s="54">
        <v>258454000</v>
      </c>
      <c r="I77" s="54">
        <v>462850000</v>
      </c>
      <c r="J77" s="54">
        <v>168960000</v>
      </c>
      <c r="K77" s="54">
        <v>106980000</v>
      </c>
      <c r="L77" s="54">
        <v>43072000</v>
      </c>
      <c r="M77" s="54">
        <v>142060000</v>
      </c>
      <c r="N77" s="54">
        <v>396910000</v>
      </c>
      <c r="O77" s="54">
        <v>337697000</v>
      </c>
      <c r="P77" s="54">
        <v>174983000</v>
      </c>
      <c r="Q77" s="54">
        <v>463160000</v>
      </c>
      <c r="R77" s="54">
        <v>341121000</v>
      </c>
      <c r="S77" s="54">
        <v>123976000</v>
      </c>
      <c r="T77" s="54">
        <v>134392000</v>
      </c>
      <c r="U77" s="54">
        <v>117604000</v>
      </c>
      <c r="V77" s="54">
        <v>54158000</v>
      </c>
      <c r="W77" s="54">
        <v>89342000</v>
      </c>
      <c r="X77" s="54">
        <v>47722000</v>
      </c>
      <c r="Y77" s="54">
        <v>81820000</v>
      </c>
      <c r="Z77" s="54">
        <v>71648000</v>
      </c>
      <c r="AA77" s="54">
        <v>120170000</v>
      </c>
      <c r="AB77" s="54">
        <v>41364000</v>
      </c>
      <c r="AC77" s="54">
        <v>77318000</v>
      </c>
      <c r="AD77" s="54">
        <v>6638000</v>
      </c>
      <c r="AE77" s="54">
        <v>9752000</v>
      </c>
      <c r="AF77" s="54">
        <v>86900000</v>
      </c>
      <c r="AG77" s="54">
        <v>15800000</v>
      </c>
      <c r="AH77" s="128" t="str">
        <f>VLOOKUP(B77,'Ma sector'!A:E,5,0)</f>
        <v>Công nghiệp</v>
      </c>
    </row>
    <row r="78" spans="1:34">
      <c r="A78" s="54" t="s">
        <v>196</v>
      </c>
      <c r="B78" s="54">
        <v>336</v>
      </c>
      <c r="C78" s="54">
        <v>2</v>
      </c>
      <c r="D78" s="54">
        <v>190326000</v>
      </c>
      <c r="E78" s="54">
        <v>610505000</v>
      </c>
      <c r="F78" s="54">
        <v>787347000</v>
      </c>
      <c r="G78" s="54">
        <v>409219000</v>
      </c>
      <c r="H78" s="54">
        <v>779193000</v>
      </c>
      <c r="I78" s="54">
        <v>2695228000</v>
      </c>
      <c r="J78" s="54">
        <v>4339147000</v>
      </c>
      <c r="K78" s="54">
        <v>3702435000</v>
      </c>
      <c r="L78" s="54">
        <v>2756303000</v>
      </c>
      <c r="M78" s="54">
        <v>4440710000</v>
      </c>
      <c r="N78" s="54">
        <v>11019542000</v>
      </c>
      <c r="O78" s="54">
        <v>1053186000</v>
      </c>
      <c r="P78" s="54">
        <v>1542759000</v>
      </c>
      <c r="Q78" s="54">
        <v>2062485000</v>
      </c>
      <c r="R78" s="54">
        <v>986758000</v>
      </c>
      <c r="S78" s="54">
        <v>2923195000</v>
      </c>
      <c r="T78" s="54">
        <v>1838706000</v>
      </c>
      <c r="U78" s="54">
        <v>1335921000</v>
      </c>
      <c r="V78" s="54">
        <v>1399985000</v>
      </c>
      <c r="W78" s="54">
        <v>1021498000</v>
      </c>
      <c r="X78" s="54">
        <v>238371000</v>
      </c>
      <c r="Y78" s="54">
        <v>322540000</v>
      </c>
      <c r="Z78" s="54">
        <v>8347298400</v>
      </c>
      <c r="AA78" s="54">
        <v>246191000</v>
      </c>
      <c r="AB78" s="54">
        <v>1554137000</v>
      </c>
      <c r="AC78" s="54">
        <v>1956662000</v>
      </c>
      <c r="AD78" s="54">
        <v>831287000</v>
      </c>
      <c r="AE78" s="54">
        <v>717876000</v>
      </c>
      <c r="AF78" s="54">
        <v>416208000</v>
      </c>
      <c r="AG78" s="54">
        <v>794212000</v>
      </c>
      <c r="AH78" s="128" t="str">
        <f>VLOOKUP(B78,'Ma sector'!A:E,5,0)</f>
        <v>Tài chính</v>
      </c>
    </row>
    <row r="79" spans="1:34">
      <c r="A79" s="54" t="s">
        <v>197</v>
      </c>
      <c r="B79" s="54">
        <v>256</v>
      </c>
      <c r="C79" s="54">
        <v>4</v>
      </c>
      <c r="D79" s="54">
        <v>0</v>
      </c>
      <c r="E79" s="54">
        <v>15000000</v>
      </c>
      <c r="F79" s="54">
        <v>0</v>
      </c>
      <c r="G79" s="54">
        <v>0</v>
      </c>
      <c r="H79" s="54">
        <v>0</v>
      </c>
      <c r="I79" s="54">
        <v>0</v>
      </c>
      <c r="J79" s="54">
        <v>0</v>
      </c>
      <c r="K79" s="54">
        <v>0</v>
      </c>
      <c r="L79" s="54">
        <v>0</v>
      </c>
      <c r="M79" s="54">
        <v>0</v>
      </c>
      <c r="N79" s="54">
        <v>0</v>
      </c>
      <c r="O79" s="54">
        <v>0</v>
      </c>
      <c r="P79" s="54">
        <v>0</v>
      </c>
      <c r="Q79" s="54">
        <v>0</v>
      </c>
      <c r="R79" s="54">
        <v>340000</v>
      </c>
      <c r="S79" s="54">
        <v>0</v>
      </c>
      <c r="T79" s="54">
        <v>0</v>
      </c>
      <c r="U79" s="54">
        <v>0</v>
      </c>
      <c r="V79" s="54">
        <v>0</v>
      </c>
      <c r="W79" s="54">
        <v>1360000</v>
      </c>
      <c r="X79" s="54">
        <v>0</v>
      </c>
      <c r="Y79" s="54">
        <v>0</v>
      </c>
      <c r="Z79" s="54">
        <v>0</v>
      </c>
      <c r="AA79" s="54">
        <v>0</v>
      </c>
      <c r="AB79" s="54">
        <v>0</v>
      </c>
      <c r="AC79" s="54">
        <v>0</v>
      </c>
      <c r="AD79" s="54">
        <v>0</v>
      </c>
      <c r="AE79" s="54">
        <v>0</v>
      </c>
      <c r="AF79" s="54">
        <v>620000</v>
      </c>
      <c r="AG79" s="54">
        <v>0</v>
      </c>
      <c r="AH79" s="128" t="str">
        <f>VLOOKUP(B79,'Ma sector'!A:E,5,0)</f>
        <v>Dịch vụ Tiêu dùng</v>
      </c>
    </row>
    <row r="80" spans="1:34">
      <c r="A80" s="54" t="s">
        <v>198</v>
      </c>
      <c r="B80" s="54">
        <v>256</v>
      </c>
      <c r="C80" s="54">
        <v>4</v>
      </c>
      <c r="D80" s="54">
        <v>0</v>
      </c>
      <c r="E80" s="54">
        <v>0</v>
      </c>
      <c r="F80" s="54">
        <v>0</v>
      </c>
      <c r="G80" s="54">
        <v>0</v>
      </c>
      <c r="H80" s="54">
        <v>0</v>
      </c>
      <c r="I80" s="54">
        <v>0</v>
      </c>
      <c r="J80" s="54">
        <v>0</v>
      </c>
      <c r="K80" s="54">
        <v>0</v>
      </c>
      <c r="L80" s="54">
        <v>0</v>
      </c>
      <c r="M80" s="54">
        <v>29400000</v>
      </c>
      <c r="N80" s="54">
        <v>0</v>
      </c>
      <c r="O80" s="54">
        <v>1960000</v>
      </c>
      <c r="P80" s="54">
        <v>0</v>
      </c>
      <c r="Q80" s="54">
        <v>0</v>
      </c>
      <c r="R80" s="54">
        <v>0</v>
      </c>
      <c r="S80" s="54">
        <v>0</v>
      </c>
      <c r="T80" s="54">
        <v>0</v>
      </c>
      <c r="U80" s="54">
        <v>9800000</v>
      </c>
      <c r="V80" s="54">
        <v>0</v>
      </c>
      <c r="W80" s="54">
        <v>0</v>
      </c>
      <c r="X80" s="54">
        <v>0</v>
      </c>
      <c r="Y80" s="54">
        <v>0</v>
      </c>
      <c r="Z80" s="54">
        <v>0</v>
      </c>
      <c r="AA80" s="54">
        <v>0</v>
      </c>
      <c r="AB80" s="54">
        <v>0</v>
      </c>
      <c r="AC80" s="54">
        <v>0</v>
      </c>
      <c r="AD80" s="54">
        <v>0</v>
      </c>
      <c r="AE80" s="54">
        <v>0</v>
      </c>
      <c r="AF80" s="54">
        <v>0</v>
      </c>
      <c r="AG80" s="54">
        <v>0</v>
      </c>
      <c r="AH80" s="128" t="str">
        <f>VLOOKUP(B80,'Ma sector'!A:E,5,0)</f>
        <v>Dịch vụ Tiêu dùng</v>
      </c>
    </row>
    <row r="81" spans="1:34">
      <c r="A81" s="54" t="s">
        <v>199</v>
      </c>
      <c r="B81" s="54">
        <v>166</v>
      </c>
      <c r="C81" s="54">
        <v>3</v>
      </c>
      <c r="D81" s="54">
        <v>1558869000</v>
      </c>
      <c r="E81" s="54">
        <v>2164898000</v>
      </c>
      <c r="F81" s="54">
        <v>1471763000</v>
      </c>
      <c r="G81" s="54">
        <v>3182552000</v>
      </c>
      <c r="H81" s="54">
        <v>1196791000</v>
      </c>
      <c r="I81" s="54">
        <v>1891414000</v>
      </c>
      <c r="J81" s="54">
        <v>1209177000</v>
      </c>
      <c r="K81" s="54">
        <v>1018926000</v>
      </c>
      <c r="L81" s="54">
        <v>488343000</v>
      </c>
      <c r="M81" s="54">
        <v>1982094000</v>
      </c>
      <c r="N81" s="54">
        <v>904426000</v>
      </c>
      <c r="O81" s="54">
        <v>1150174000</v>
      </c>
      <c r="P81" s="54">
        <v>863585000</v>
      </c>
      <c r="Q81" s="54">
        <v>634857000</v>
      </c>
      <c r="R81" s="54">
        <v>3108791000</v>
      </c>
      <c r="S81" s="54">
        <v>3929401000</v>
      </c>
      <c r="T81" s="54">
        <v>1280679000</v>
      </c>
      <c r="U81" s="54">
        <v>995137000</v>
      </c>
      <c r="V81" s="54">
        <v>1331914000</v>
      </c>
      <c r="W81" s="54">
        <v>1135637000</v>
      </c>
      <c r="X81" s="54">
        <v>1024816000</v>
      </c>
      <c r="Y81" s="54">
        <v>1370013000</v>
      </c>
      <c r="Z81" s="54">
        <v>1597579000</v>
      </c>
      <c r="AA81" s="54">
        <v>2310331000</v>
      </c>
      <c r="AB81" s="54">
        <v>1083843000</v>
      </c>
      <c r="AC81" s="54">
        <v>1460744000</v>
      </c>
      <c r="AD81" s="54">
        <v>576441000</v>
      </c>
      <c r="AE81" s="54">
        <v>626556000</v>
      </c>
      <c r="AF81" s="54">
        <v>514553000</v>
      </c>
      <c r="AG81" s="54">
        <v>384858000</v>
      </c>
      <c r="AH81" s="128" t="str">
        <f>VLOOKUP(B81,'Ma sector'!A:E,5,0)</f>
        <v>Nguyên vật liệu</v>
      </c>
    </row>
    <row r="82" spans="1:34">
      <c r="A82" s="54" t="s">
        <v>200</v>
      </c>
      <c r="B82" s="54">
        <v>180</v>
      </c>
      <c r="C82" s="54">
        <v>4</v>
      </c>
      <c r="D82" s="54">
        <v>150000</v>
      </c>
      <c r="E82" s="54">
        <v>140000</v>
      </c>
      <c r="F82" s="54">
        <v>0</v>
      </c>
      <c r="G82" s="54">
        <v>1300000</v>
      </c>
      <c r="H82" s="54">
        <v>10940000</v>
      </c>
      <c r="I82" s="54">
        <v>1440000</v>
      </c>
      <c r="J82" s="54">
        <v>1460000</v>
      </c>
      <c r="K82" s="54">
        <v>1300000</v>
      </c>
      <c r="L82" s="54">
        <v>560000</v>
      </c>
      <c r="M82" s="54">
        <v>450000</v>
      </c>
      <c r="N82" s="54">
        <v>4210000</v>
      </c>
      <c r="O82" s="54">
        <v>780000</v>
      </c>
      <c r="P82" s="54">
        <v>1820000</v>
      </c>
      <c r="Q82" s="54">
        <v>280000</v>
      </c>
      <c r="R82" s="54">
        <v>1430000</v>
      </c>
      <c r="S82" s="54">
        <v>650000</v>
      </c>
      <c r="T82" s="54">
        <v>420000</v>
      </c>
      <c r="U82" s="54">
        <v>900000</v>
      </c>
      <c r="V82" s="54">
        <v>2470000</v>
      </c>
      <c r="W82" s="54">
        <v>1400000</v>
      </c>
      <c r="X82" s="54">
        <v>0</v>
      </c>
      <c r="Y82" s="54">
        <v>150000</v>
      </c>
      <c r="Z82" s="54">
        <v>160000</v>
      </c>
      <c r="AA82" s="54">
        <v>170000</v>
      </c>
      <c r="AB82" s="54">
        <v>0</v>
      </c>
      <c r="AC82" s="54">
        <v>0</v>
      </c>
      <c r="AD82" s="54">
        <v>1120000</v>
      </c>
      <c r="AE82" s="54">
        <v>0</v>
      </c>
      <c r="AF82" s="54">
        <v>0</v>
      </c>
      <c r="AG82" s="54">
        <v>0</v>
      </c>
      <c r="AH82" s="128" t="str">
        <f>VLOOKUP(B82,'Ma sector'!A:E,5,0)</f>
        <v>Công nghiệp</v>
      </c>
    </row>
    <row r="83" spans="1:34">
      <c r="A83" s="54" t="s">
        <v>201</v>
      </c>
      <c r="B83" s="54">
        <v>218</v>
      </c>
      <c r="C83" s="54">
        <v>3</v>
      </c>
      <c r="D83" s="54">
        <v>320189000</v>
      </c>
      <c r="E83" s="54">
        <v>1768725000</v>
      </c>
      <c r="F83" s="54">
        <v>1487638000</v>
      </c>
      <c r="G83" s="54">
        <v>392338000</v>
      </c>
      <c r="H83" s="54">
        <v>524784000</v>
      </c>
      <c r="I83" s="54">
        <v>1780659000</v>
      </c>
      <c r="J83" s="54">
        <v>471152000</v>
      </c>
      <c r="K83" s="54">
        <v>716310000</v>
      </c>
      <c r="L83" s="54">
        <v>109250000</v>
      </c>
      <c r="M83" s="54">
        <v>378856000</v>
      </c>
      <c r="N83" s="54">
        <v>217203000</v>
      </c>
      <c r="O83" s="54">
        <v>240160000</v>
      </c>
      <c r="P83" s="54">
        <v>950657000</v>
      </c>
      <c r="Q83" s="54">
        <v>575154000</v>
      </c>
      <c r="R83" s="54">
        <v>253949000</v>
      </c>
      <c r="S83" s="54">
        <v>136360000</v>
      </c>
      <c r="T83" s="54">
        <v>540523000</v>
      </c>
      <c r="U83" s="54">
        <v>122732000</v>
      </c>
      <c r="V83" s="54">
        <v>102572000</v>
      </c>
      <c r="W83" s="54">
        <v>117017000</v>
      </c>
      <c r="X83" s="54">
        <v>36246000</v>
      </c>
      <c r="Y83" s="54">
        <v>184796000</v>
      </c>
      <c r="Z83" s="54">
        <v>477219000</v>
      </c>
      <c r="AA83" s="54">
        <v>76134000</v>
      </c>
      <c r="AB83" s="54">
        <v>145297000</v>
      </c>
      <c r="AC83" s="54">
        <v>180443000</v>
      </c>
      <c r="AD83" s="54">
        <v>125444000</v>
      </c>
      <c r="AE83" s="54">
        <v>33633000</v>
      </c>
      <c r="AF83" s="54">
        <v>399104000</v>
      </c>
      <c r="AG83" s="54">
        <v>145288000</v>
      </c>
      <c r="AH83" s="128" t="str">
        <f>VLOOKUP(B83,'Ma sector'!A:E,5,0)</f>
        <v>Hàng Tiêu dùng</v>
      </c>
    </row>
    <row r="84" spans="1:34">
      <c r="A84" s="54" t="s">
        <v>202</v>
      </c>
      <c r="B84" s="54">
        <v>181</v>
      </c>
      <c r="C84" s="54">
        <v>4</v>
      </c>
      <c r="D84" s="54">
        <v>1700000</v>
      </c>
      <c r="E84" s="54">
        <v>680000</v>
      </c>
      <c r="F84" s="54">
        <v>0</v>
      </c>
      <c r="G84" s="54">
        <v>390000</v>
      </c>
      <c r="H84" s="54">
        <v>420000</v>
      </c>
      <c r="I84" s="54">
        <v>23260000</v>
      </c>
      <c r="J84" s="54">
        <v>0</v>
      </c>
      <c r="K84" s="54">
        <v>0</v>
      </c>
      <c r="L84" s="54">
        <v>0</v>
      </c>
      <c r="M84" s="54">
        <v>0</v>
      </c>
      <c r="N84" s="54">
        <v>410000</v>
      </c>
      <c r="O84" s="54">
        <v>0</v>
      </c>
      <c r="P84" s="54">
        <v>2270000</v>
      </c>
      <c r="Q84" s="54">
        <v>4220000</v>
      </c>
      <c r="R84" s="54">
        <v>0</v>
      </c>
      <c r="S84" s="54">
        <v>0</v>
      </c>
      <c r="T84" s="54">
        <v>0</v>
      </c>
      <c r="U84" s="54">
        <v>0</v>
      </c>
      <c r="V84" s="54">
        <v>0</v>
      </c>
      <c r="W84" s="54">
        <v>0</v>
      </c>
      <c r="X84" s="54">
        <v>0</v>
      </c>
      <c r="Y84" s="54">
        <v>0</v>
      </c>
      <c r="Z84" s="54">
        <v>460000</v>
      </c>
      <c r="AA84" s="54">
        <v>0</v>
      </c>
      <c r="AB84" s="54">
        <v>500000</v>
      </c>
      <c r="AC84" s="54">
        <v>0</v>
      </c>
      <c r="AD84" s="54">
        <v>0</v>
      </c>
      <c r="AE84" s="54">
        <v>0</v>
      </c>
      <c r="AF84" s="54">
        <v>0</v>
      </c>
      <c r="AG84" s="54">
        <v>0</v>
      </c>
      <c r="AH84" s="128" t="str">
        <f>VLOOKUP(B84,'Ma sector'!A:E,5,0)</f>
        <v>Công nghiệp</v>
      </c>
    </row>
    <row r="85" spans="1:34">
      <c r="A85" s="54" t="s">
        <v>203</v>
      </c>
      <c r="B85" s="54">
        <v>180</v>
      </c>
      <c r="C85" s="54">
        <v>4</v>
      </c>
      <c r="D85" s="54">
        <v>0</v>
      </c>
      <c r="E85" s="54">
        <v>0</v>
      </c>
      <c r="F85" s="54">
        <v>0</v>
      </c>
      <c r="G85" s="54">
        <v>0</v>
      </c>
      <c r="H85" s="54">
        <v>0</v>
      </c>
      <c r="I85" s="54">
        <v>0</v>
      </c>
      <c r="J85" s="54">
        <v>0</v>
      </c>
      <c r="K85" s="54">
        <v>0</v>
      </c>
      <c r="L85" s="54">
        <v>0</v>
      </c>
      <c r="M85" s="54">
        <v>0</v>
      </c>
      <c r="N85" s="54">
        <v>0</v>
      </c>
      <c r="O85" s="54">
        <v>0</v>
      </c>
      <c r="P85" s="54">
        <v>0</v>
      </c>
      <c r="Q85" s="54">
        <v>0</v>
      </c>
      <c r="R85" s="54">
        <v>0</v>
      </c>
      <c r="S85" s="54">
        <v>0</v>
      </c>
      <c r="T85" s="54">
        <v>130135000</v>
      </c>
      <c r="U85" s="54">
        <v>0</v>
      </c>
      <c r="V85" s="54">
        <v>0</v>
      </c>
      <c r="W85" s="54">
        <v>0</v>
      </c>
      <c r="X85" s="54">
        <v>0</v>
      </c>
      <c r="Y85" s="54">
        <v>0</v>
      </c>
      <c r="Z85" s="54">
        <v>0</v>
      </c>
      <c r="AA85" s="54">
        <v>0</v>
      </c>
      <c r="AB85" s="54">
        <v>0</v>
      </c>
      <c r="AC85" s="54">
        <v>0</v>
      </c>
      <c r="AD85" s="54">
        <v>0</v>
      </c>
      <c r="AE85" s="54">
        <v>0</v>
      </c>
      <c r="AF85" s="54">
        <v>0</v>
      </c>
      <c r="AG85" s="54">
        <v>0</v>
      </c>
      <c r="AH85" s="128" t="str">
        <f>VLOOKUP(B85,'Ma sector'!A:E,5,0)</f>
        <v>Công nghiệp</v>
      </c>
    </row>
    <row r="86" spans="1:34">
      <c r="A86" s="54" t="s">
        <v>204</v>
      </c>
      <c r="B86" s="54">
        <v>292</v>
      </c>
      <c r="C86" s="54">
        <v>3</v>
      </c>
      <c r="D86" s="54">
        <v>153308000</v>
      </c>
      <c r="E86" s="54">
        <v>805407000</v>
      </c>
      <c r="F86" s="54">
        <v>358821000</v>
      </c>
      <c r="G86" s="54">
        <v>396137000</v>
      </c>
      <c r="H86" s="54">
        <v>344783000</v>
      </c>
      <c r="I86" s="54">
        <v>752875000</v>
      </c>
      <c r="J86" s="54">
        <v>498391000</v>
      </c>
      <c r="K86" s="54">
        <v>9834416800</v>
      </c>
      <c r="L86" s="54">
        <v>861418000</v>
      </c>
      <c r="M86" s="54">
        <v>2225800000</v>
      </c>
      <c r="N86" s="54">
        <v>1027076000</v>
      </c>
      <c r="O86" s="54">
        <v>892533000</v>
      </c>
      <c r="P86" s="54">
        <v>926060000</v>
      </c>
      <c r="Q86" s="54">
        <v>2936058000</v>
      </c>
      <c r="R86" s="54">
        <v>2360439000</v>
      </c>
      <c r="S86" s="54">
        <v>1364263000</v>
      </c>
      <c r="T86" s="54">
        <v>487579000</v>
      </c>
      <c r="U86" s="54">
        <v>653849000</v>
      </c>
      <c r="V86" s="54">
        <v>672605000</v>
      </c>
      <c r="W86" s="54">
        <v>1001435000</v>
      </c>
      <c r="X86" s="54">
        <v>1035198000</v>
      </c>
      <c r="Y86" s="54">
        <v>242071000</v>
      </c>
      <c r="Z86" s="54">
        <v>277379000</v>
      </c>
      <c r="AA86" s="54">
        <v>101465000</v>
      </c>
      <c r="AB86" s="54">
        <v>144330000</v>
      </c>
      <c r="AC86" s="54">
        <v>61304000</v>
      </c>
      <c r="AD86" s="54">
        <v>3268000</v>
      </c>
      <c r="AE86" s="54">
        <v>52066000</v>
      </c>
      <c r="AF86" s="54">
        <v>1000000</v>
      </c>
      <c r="AG86" s="54">
        <v>49523000</v>
      </c>
      <c r="AH86" s="128" t="str">
        <f>VLOOKUP(B86,'Ma sector'!A:E,5,0)</f>
        <v>Tài chính</v>
      </c>
    </row>
    <row r="87" spans="1:34">
      <c r="A87" s="54" t="s">
        <v>205</v>
      </c>
      <c r="B87" s="54">
        <v>166</v>
      </c>
      <c r="C87" s="54">
        <v>4</v>
      </c>
      <c r="D87" s="54">
        <v>12200000</v>
      </c>
      <c r="E87" s="54">
        <v>13720000</v>
      </c>
      <c r="F87" s="54">
        <v>564030000</v>
      </c>
      <c r="G87" s="54">
        <v>0</v>
      </c>
      <c r="H87" s="54">
        <v>8050000</v>
      </c>
      <c r="I87" s="54">
        <v>63870000</v>
      </c>
      <c r="J87" s="54">
        <v>0</v>
      </c>
      <c r="K87" s="54">
        <v>1210000</v>
      </c>
      <c r="L87" s="54">
        <v>1138320000</v>
      </c>
      <c r="M87" s="54">
        <v>1240000</v>
      </c>
      <c r="N87" s="54">
        <v>36382000</v>
      </c>
      <c r="O87" s="54">
        <v>0</v>
      </c>
      <c r="P87" s="54">
        <v>233860500</v>
      </c>
      <c r="Q87" s="54">
        <v>1260000</v>
      </c>
      <c r="R87" s="54">
        <v>3920000</v>
      </c>
      <c r="S87" s="54">
        <v>0</v>
      </c>
      <c r="T87" s="54">
        <v>284040000</v>
      </c>
      <c r="U87" s="54">
        <v>1270000</v>
      </c>
      <c r="V87" s="54">
        <v>14690000</v>
      </c>
      <c r="W87" s="54">
        <v>1320000</v>
      </c>
      <c r="X87" s="54">
        <v>0</v>
      </c>
      <c r="Y87" s="54">
        <v>10900000</v>
      </c>
      <c r="Z87" s="54">
        <v>136000000</v>
      </c>
      <c r="AA87" s="54">
        <v>1450000</v>
      </c>
      <c r="AB87" s="54">
        <v>0</v>
      </c>
      <c r="AC87" s="54">
        <v>32740000</v>
      </c>
      <c r="AD87" s="54">
        <v>54123000</v>
      </c>
      <c r="AE87" s="54">
        <v>159610000</v>
      </c>
      <c r="AF87" s="54">
        <v>1400000</v>
      </c>
      <c r="AG87" s="54">
        <v>0</v>
      </c>
      <c r="AH87" s="128" t="str">
        <f>VLOOKUP(B87,'Ma sector'!A:E,5,0)</f>
        <v>Nguyên vật liệu</v>
      </c>
    </row>
    <row r="88" spans="1:34">
      <c r="A88" s="54" t="s">
        <v>206</v>
      </c>
      <c r="B88" s="54">
        <v>217</v>
      </c>
      <c r="C88" s="54">
        <v>4</v>
      </c>
      <c r="D88" s="54">
        <v>144200000</v>
      </c>
      <c r="E88" s="54">
        <v>330420000</v>
      </c>
      <c r="F88" s="54">
        <v>316070000</v>
      </c>
      <c r="G88" s="54">
        <v>135950000</v>
      </c>
      <c r="H88" s="54">
        <v>313480000</v>
      </c>
      <c r="I88" s="54">
        <v>681300000</v>
      </c>
      <c r="J88" s="54">
        <v>263170000</v>
      </c>
      <c r="K88" s="54">
        <v>409760000</v>
      </c>
      <c r="L88" s="54">
        <v>277150000</v>
      </c>
      <c r="M88" s="54">
        <v>250310000</v>
      </c>
      <c r="N88" s="54">
        <v>80970000</v>
      </c>
      <c r="O88" s="54">
        <v>193400000</v>
      </c>
      <c r="P88" s="54">
        <v>1015270000</v>
      </c>
      <c r="Q88" s="54">
        <v>786710000</v>
      </c>
      <c r="R88" s="54">
        <v>689950000</v>
      </c>
      <c r="S88" s="54">
        <v>434900000</v>
      </c>
      <c r="T88" s="54">
        <v>591400000</v>
      </c>
      <c r="U88" s="54">
        <v>338770000</v>
      </c>
      <c r="V88" s="54">
        <v>425620000</v>
      </c>
      <c r="W88" s="54">
        <v>384480000</v>
      </c>
      <c r="X88" s="54">
        <v>27500000</v>
      </c>
      <c r="Y88" s="54">
        <v>607180000</v>
      </c>
      <c r="Z88" s="54">
        <v>458480000</v>
      </c>
      <c r="AA88" s="54">
        <v>374800000</v>
      </c>
      <c r="AB88" s="54">
        <v>306420000</v>
      </c>
      <c r="AC88" s="54">
        <v>590240000</v>
      </c>
      <c r="AD88" s="54">
        <v>541280000</v>
      </c>
      <c r="AE88" s="54">
        <v>312280000</v>
      </c>
      <c r="AF88" s="54">
        <v>1503630000</v>
      </c>
      <c r="AG88" s="54">
        <v>509950000</v>
      </c>
      <c r="AH88" s="128" t="str">
        <f>VLOOKUP(B88,'Ma sector'!A:E,5,0)</f>
        <v>Hàng Tiêu dùng</v>
      </c>
    </row>
    <row r="89" spans="1:34">
      <c r="A89" s="54" t="s">
        <v>207</v>
      </c>
      <c r="B89" s="54">
        <v>166</v>
      </c>
      <c r="C89" s="54">
        <v>4</v>
      </c>
      <c r="D89" s="54">
        <v>5047100000</v>
      </c>
      <c r="E89" s="54">
        <v>6160390000</v>
      </c>
      <c r="F89" s="54">
        <v>14374295000</v>
      </c>
      <c r="G89" s="54">
        <v>8150510000</v>
      </c>
      <c r="H89" s="54">
        <v>2437190000</v>
      </c>
      <c r="I89" s="54">
        <v>6021575000</v>
      </c>
      <c r="J89" s="54">
        <v>8535500000</v>
      </c>
      <c r="K89" s="54">
        <v>4453300000</v>
      </c>
      <c r="L89" s="54">
        <v>13832100000</v>
      </c>
      <c r="M89" s="54">
        <v>6687485000</v>
      </c>
      <c r="N89" s="54">
        <v>3568320000</v>
      </c>
      <c r="O89" s="54">
        <v>6547300000</v>
      </c>
      <c r="P89" s="54">
        <v>5459985000</v>
      </c>
      <c r="Q89" s="54">
        <v>2433000000</v>
      </c>
      <c r="R89" s="54">
        <v>6748455000</v>
      </c>
      <c r="S89" s="54">
        <v>2829800000</v>
      </c>
      <c r="T89" s="54">
        <v>3068860000</v>
      </c>
      <c r="U89" s="54">
        <v>6102320000</v>
      </c>
      <c r="V89" s="54">
        <v>4653555000</v>
      </c>
      <c r="W89" s="54">
        <v>6221600000</v>
      </c>
      <c r="X89" s="54">
        <v>8515515000</v>
      </c>
      <c r="Y89" s="54">
        <v>1186605000</v>
      </c>
      <c r="Z89" s="54">
        <v>11327390000</v>
      </c>
      <c r="AA89" s="54">
        <v>4792288000</v>
      </c>
      <c r="AB89" s="54">
        <v>2386670000</v>
      </c>
      <c r="AC89" s="54">
        <v>1464385000</v>
      </c>
      <c r="AD89" s="54">
        <v>1519975000</v>
      </c>
      <c r="AE89" s="54">
        <v>3842255000</v>
      </c>
      <c r="AF89" s="54">
        <v>821515000</v>
      </c>
      <c r="AG89" s="54">
        <v>1811890000</v>
      </c>
      <c r="AH89" s="128" t="str">
        <f>VLOOKUP(B89,'Ma sector'!A:E,5,0)</f>
        <v>Nguyên vật liệu</v>
      </c>
    </row>
    <row r="90" spans="1:34">
      <c r="A90" s="54" t="s">
        <v>208</v>
      </c>
      <c r="B90" s="54">
        <v>292</v>
      </c>
      <c r="C90" s="54">
        <v>2</v>
      </c>
      <c r="D90" s="54">
        <v>400668000</v>
      </c>
      <c r="E90" s="54">
        <v>1098599000</v>
      </c>
      <c r="F90" s="54">
        <v>506901000</v>
      </c>
      <c r="G90" s="54">
        <v>878304000</v>
      </c>
      <c r="H90" s="54">
        <v>76916000</v>
      </c>
      <c r="I90" s="54">
        <v>390942000</v>
      </c>
      <c r="J90" s="54">
        <v>776737000</v>
      </c>
      <c r="K90" s="54">
        <v>362808000</v>
      </c>
      <c r="L90" s="54">
        <v>376371000</v>
      </c>
      <c r="M90" s="54">
        <v>458648000</v>
      </c>
      <c r="N90" s="54">
        <v>478383000</v>
      </c>
      <c r="O90" s="54">
        <v>498054000</v>
      </c>
      <c r="P90" s="54">
        <v>1035831000</v>
      </c>
      <c r="Q90" s="54">
        <v>996747000</v>
      </c>
      <c r="R90" s="54">
        <v>618230000</v>
      </c>
      <c r="S90" s="54">
        <v>1439027000</v>
      </c>
      <c r="T90" s="54">
        <v>877206000</v>
      </c>
      <c r="U90" s="54">
        <v>100284000</v>
      </c>
      <c r="V90" s="54">
        <v>114361000</v>
      </c>
      <c r="W90" s="54">
        <v>429358000</v>
      </c>
      <c r="X90" s="54">
        <v>173405000</v>
      </c>
      <c r="Y90" s="54">
        <v>170855000</v>
      </c>
      <c r="Z90" s="54">
        <v>304967000</v>
      </c>
      <c r="AA90" s="54">
        <v>319571000</v>
      </c>
      <c r="AB90" s="54">
        <v>1048878000</v>
      </c>
      <c r="AC90" s="54">
        <v>145436000</v>
      </c>
      <c r="AD90" s="54">
        <v>137905000</v>
      </c>
      <c r="AE90" s="54">
        <v>1017867000</v>
      </c>
      <c r="AF90" s="54">
        <v>112018000</v>
      </c>
      <c r="AG90" s="54">
        <v>43289000</v>
      </c>
      <c r="AH90" s="128" t="str">
        <f>VLOOKUP(B90,'Ma sector'!A:E,5,0)</f>
        <v>Tài chính</v>
      </c>
    </row>
    <row r="91" spans="1:34">
      <c r="A91" s="54" t="s">
        <v>209</v>
      </c>
      <c r="B91" s="54">
        <v>180</v>
      </c>
      <c r="C91" s="54">
        <v>2</v>
      </c>
      <c r="D91" s="54">
        <v>3095065000</v>
      </c>
      <c r="E91" s="54">
        <v>8338890000</v>
      </c>
      <c r="F91" s="54">
        <v>6672080000</v>
      </c>
      <c r="G91" s="54">
        <v>4097490000</v>
      </c>
      <c r="H91" s="54">
        <v>8581135000</v>
      </c>
      <c r="I91" s="54">
        <v>3475040000</v>
      </c>
      <c r="J91" s="54">
        <v>2531715000</v>
      </c>
      <c r="K91" s="54">
        <v>10749890000</v>
      </c>
      <c r="L91" s="54">
        <v>676290000</v>
      </c>
      <c r="M91" s="54">
        <v>4776655000</v>
      </c>
      <c r="N91" s="54">
        <v>1610835000</v>
      </c>
      <c r="O91" s="54">
        <v>7164850000</v>
      </c>
      <c r="P91" s="54">
        <v>7054300000</v>
      </c>
      <c r="Q91" s="54">
        <v>14120020000</v>
      </c>
      <c r="R91" s="54">
        <v>8219830000</v>
      </c>
      <c r="S91" s="54">
        <v>13057880000</v>
      </c>
      <c r="T91" s="54">
        <v>10196570000</v>
      </c>
      <c r="U91" s="54">
        <v>8260915000</v>
      </c>
      <c r="V91" s="54">
        <v>9598283000</v>
      </c>
      <c r="W91" s="54">
        <v>2372180000</v>
      </c>
      <c r="X91" s="54">
        <v>1686640000</v>
      </c>
      <c r="Y91" s="54">
        <v>4596785000</v>
      </c>
      <c r="Z91" s="54">
        <v>7447470000</v>
      </c>
      <c r="AA91" s="54">
        <v>2721845000</v>
      </c>
      <c r="AB91" s="54">
        <v>2981705000</v>
      </c>
      <c r="AC91" s="54">
        <v>10481060000</v>
      </c>
      <c r="AD91" s="54">
        <v>4317460000</v>
      </c>
      <c r="AE91" s="54">
        <v>5937145000</v>
      </c>
      <c r="AF91" s="54">
        <v>2405325000</v>
      </c>
      <c r="AG91" s="54">
        <v>4752960000</v>
      </c>
      <c r="AH91" s="128" t="str">
        <f>VLOOKUP(B91,'Ma sector'!A:E,5,0)</f>
        <v>Công nghiệp</v>
      </c>
    </row>
    <row r="92" spans="1:34">
      <c r="A92" s="54" t="s">
        <v>210</v>
      </c>
      <c r="B92" s="54">
        <v>184</v>
      </c>
      <c r="C92" s="54">
        <v>4</v>
      </c>
      <c r="D92" s="54">
        <v>0</v>
      </c>
      <c r="E92" s="54">
        <v>27520000</v>
      </c>
      <c r="F92" s="54">
        <v>0</v>
      </c>
      <c r="G92" s="54">
        <v>0</v>
      </c>
      <c r="H92" s="54">
        <v>0</v>
      </c>
      <c r="I92" s="54">
        <v>7830000</v>
      </c>
      <c r="J92" s="54">
        <v>22674000</v>
      </c>
      <c r="K92" s="54">
        <v>32790000</v>
      </c>
      <c r="L92" s="54">
        <v>0</v>
      </c>
      <c r="M92" s="54">
        <v>0</v>
      </c>
      <c r="N92" s="54">
        <v>0</v>
      </c>
      <c r="O92" s="54">
        <v>0</v>
      </c>
      <c r="P92" s="54">
        <v>67900000</v>
      </c>
      <c r="Q92" s="54">
        <v>12750000</v>
      </c>
      <c r="R92" s="54">
        <v>0</v>
      </c>
      <c r="S92" s="54">
        <v>22510000</v>
      </c>
      <c r="T92" s="54">
        <v>0</v>
      </c>
      <c r="U92" s="54">
        <v>12180000</v>
      </c>
      <c r="V92" s="54">
        <v>14155000</v>
      </c>
      <c r="W92" s="54">
        <v>0</v>
      </c>
      <c r="X92" s="54">
        <v>0</v>
      </c>
      <c r="Y92" s="54">
        <v>21500000</v>
      </c>
      <c r="Z92" s="54">
        <v>830000</v>
      </c>
      <c r="AA92" s="54">
        <v>12750000</v>
      </c>
      <c r="AB92" s="54">
        <v>47600000</v>
      </c>
      <c r="AC92" s="54">
        <v>8500000</v>
      </c>
      <c r="AD92" s="54">
        <v>4250000</v>
      </c>
      <c r="AE92" s="54">
        <v>7740000</v>
      </c>
      <c r="AF92" s="54">
        <v>70520000</v>
      </c>
      <c r="AG92" s="54">
        <v>8700000</v>
      </c>
      <c r="AH92" s="128" t="str">
        <f>VLOOKUP(B92,'Ma sector'!A:E,5,0)</f>
        <v>Công nghiệp</v>
      </c>
    </row>
    <row r="93" spans="1:34">
      <c r="A93" s="54" t="s">
        <v>211</v>
      </c>
      <c r="B93" s="54">
        <v>150</v>
      </c>
      <c r="C93" s="54">
        <v>4</v>
      </c>
      <c r="D93" s="54">
        <v>17302000</v>
      </c>
      <c r="E93" s="54">
        <v>265963000</v>
      </c>
      <c r="F93" s="54">
        <v>295350000</v>
      </c>
      <c r="G93" s="54">
        <v>249613000</v>
      </c>
      <c r="H93" s="54">
        <v>5967000</v>
      </c>
      <c r="I93" s="54">
        <v>120806000</v>
      </c>
      <c r="J93" s="54">
        <v>316330000</v>
      </c>
      <c r="K93" s="54">
        <v>8954000</v>
      </c>
      <c r="L93" s="54">
        <v>478000</v>
      </c>
      <c r="M93" s="54">
        <v>12980000</v>
      </c>
      <c r="N93" s="54">
        <v>61330000</v>
      </c>
      <c r="O93" s="54">
        <v>3650000</v>
      </c>
      <c r="P93" s="54">
        <v>209020000</v>
      </c>
      <c r="Q93" s="54">
        <v>99018000</v>
      </c>
      <c r="R93" s="54">
        <v>11281000</v>
      </c>
      <c r="S93" s="54">
        <v>69007000</v>
      </c>
      <c r="T93" s="54">
        <v>21229000</v>
      </c>
      <c r="U93" s="54">
        <v>2754000</v>
      </c>
      <c r="V93" s="54">
        <v>65962000</v>
      </c>
      <c r="W93" s="54">
        <v>83166000</v>
      </c>
      <c r="X93" s="54">
        <v>71616000</v>
      </c>
      <c r="Y93" s="54">
        <v>139058000</v>
      </c>
      <c r="Z93" s="54">
        <v>112735000</v>
      </c>
      <c r="AA93" s="54">
        <v>79373000</v>
      </c>
      <c r="AB93" s="54">
        <v>10324000</v>
      </c>
      <c r="AC93" s="54">
        <v>0</v>
      </c>
      <c r="AD93" s="54">
        <v>21699000</v>
      </c>
      <c r="AE93" s="54">
        <v>533000</v>
      </c>
      <c r="AF93" s="54">
        <v>30680000</v>
      </c>
      <c r="AG93" s="54">
        <v>208000</v>
      </c>
      <c r="AH93" s="128" t="str">
        <f>VLOOKUP(B93,'Ma sector'!A:E,5,0)</f>
        <v>Nguyên vật liệu</v>
      </c>
    </row>
    <row r="94" spans="1:34">
      <c r="A94" s="54" t="s">
        <v>212</v>
      </c>
      <c r="B94" s="54">
        <v>253</v>
      </c>
      <c r="C94" s="54">
        <v>4</v>
      </c>
      <c r="D94" s="54">
        <v>0</v>
      </c>
      <c r="E94" s="54">
        <v>0</v>
      </c>
      <c r="F94" s="54">
        <v>0</v>
      </c>
      <c r="G94" s="54">
        <v>0</v>
      </c>
      <c r="H94" s="54">
        <v>0</v>
      </c>
      <c r="I94" s="54">
        <v>0</v>
      </c>
      <c r="J94" s="54">
        <v>0</v>
      </c>
      <c r="K94" s="54">
        <v>0</v>
      </c>
      <c r="L94" s="54">
        <v>0</v>
      </c>
      <c r="M94" s="54">
        <v>0</v>
      </c>
      <c r="N94" s="54">
        <v>0</v>
      </c>
      <c r="O94" s="54">
        <v>0</v>
      </c>
      <c r="P94" s="54">
        <v>0</v>
      </c>
      <c r="Q94" s="54">
        <v>0</v>
      </c>
      <c r="R94" s="54">
        <v>0</v>
      </c>
      <c r="S94" s="54">
        <v>0</v>
      </c>
      <c r="T94" s="54">
        <v>0</v>
      </c>
      <c r="U94" s="54">
        <v>0</v>
      </c>
      <c r="V94" s="54">
        <v>735000000</v>
      </c>
      <c r="W94" s="54">
        <v>0</v>
      </c>
      <c r="X94" s="54">
        <v>0</v>
      </c>
      <c r="Y94" s="54">
        <v>0</v>
      </c>
      <c r="Z94" s="54">
        <v>770000</v>
      </c>
      <c r="AA94" s="54">
        <v>0</v>
      </c>
      <c r="AB94" s="54">
        <v>0</v>
      </c>
      <c r="AC94" s="54">
        <v>0</v>
      </c>
      <c r="AD94" s="54">
        <v>0</v>
      </c>
      <c r="AE94" s="54">
        <v>0</v>
      </c>
      <c r="AF94" s="54">
        <v>0</v>
      </c>
      <c r="AG94" s="54">
        <v>0</v>
      </c>
      <c r="AH94" s="128" t="str">
        <f>VLOOKUP(B94,'Ma sector'!A:E,5,0)</f>
        <v>Dịch vụ Tiêu dùng</v>
      </c>
    </row>
    <row r="95" spans="1:34">
      <c r="A95" s="54" t="s">
        <v>213</v>
      </c>
      <c r="B95" s="54">
        <v>300</v>
      </c>
      <c r="C95" s="54">
        <v>3</v>
      </c>
      <c r="D95" s="54">
        <v>89389000</v>
      </c>
      <c r="E95" s="54">
        <v>157353000</v>
      </c>
      <c r="F95" s="54">
        <v>668898000</v>
      </c>
      <c r="G95" s="54">
        <v>391862000</v>
      </c>
      <c r="H95" s="54">
        <v>114177000</v>
      </c>
      <c r="I95" s="54">
        <v>240842000</v>
      </c>
      <c r="J95" s="54">
        <v>122964000</v>
      </c>
      <c r="K95" s="54">
        <v>114064000</v>
      </c>
      <c r="L95" s="54">
        <v>105883000</v>
      </c>
      <c r="M95" s="54">
        <v>67525000</v>
      </c>
      <c r="N95" s="54">
        <v>81756000</v>
      </c>
      <c r="O95" s="54">
        <v>259638000</v>
      </c>
      <c r="P95" s="54">
        <v>184574000</v>
      </c>
      <c r="Q95" s="54">
        <v>220473000</v>
      </c>
      <c r="R95" s="54">
        <v>451542000</v>
      </c>
      <c r="S95" s="54">
        <v>481299000</v>
      </c>
      <c r="T95" s="54">
        <v>2476465000</v>
      </c>
      <c r="U95" s="54">
        <v>502865000</v>
      </c>
      <c r="V95" s="54">
        <v>112265000</v>
      </c>
      <c r="W95" s="54">
        <v>201179000</v>
      </c>
      <c r="X95" s="54">
        <v>201628000</v>
      </c>
      <c r="Y95" s="54">
        <v>192541000</v>
      </c>
      <c r="Z95" s="54">
        <v>308203000</v>
      </c>
      <c r="AA95" s="54">
        <v>120762000</v>
      </c>
      <c r="AB95" s="54">
        <v>146972000</v>
      </c>
      <c r="AC95" s="54">
        <v>16832000</v>
      </c>
      <c r="AD95" s="54">
        <v>37071000</v>
      </c>
      <c r="AE95" s="54">
        <v>158621000</v>
      </c>
      <c r="AF95" s="54">
        <v>19967000</v>
      </c>
      <c r="AG95" s="54">
        <v>14622000</v>
      </c>
      <c r="AH95" s="128" t="str">
        <f>VLOOKUP(B95,'Ma sector'!A:E,5,0)</f>
        <v>Tài chính</v>
      </c>
    </row>
    <row r="96" spans="1:34">
      <c r="A96" s="54" t="s">
        <v>98</v>
      </c>
      <c r="B96" s="54">
        <v>256</v>
      </c>
      <c r="C96" s="54">
        <v>4</v>
      </c>
      <c r="D96" s="54">
        <v>2690000</v>
      </c>
      <c r="E96" s="54">
        <v>29870000</v>
      </c>
      <c r="F96" s="54">
        <v>34380000</v>
      </c>
      <c r="G96" s="54">
        <v>21200000</v>
      </c>
      <c r="H96" s="54">
        <v>11510000</v>
      </c>
      <c r="I96" s="54">
        <v>6730000</v>
      </c>
      <c r="J96" s="54">
        <v>59580000</v>
      </c>
      <c r="K96" s="54">
        <v>23240000</v>
      </c>
      <c r="L96" s="54">
        <v>82650000</v>
      </c>
      <c r="M96" s="54">
        <v>0</v>
      </c>
      <c r="N96" s="54">
        <v>0</v>
      </c>
      <c r="O96" s="54">
        <v>6720000</v>
      </c>
      <c r="P96" s="54">
        <v>20370000</v>
      </c>
      <c r="Q96" s="54">
        <v>9710000</v>
      </c>
      <c r="R96" s="54">
        <v>21340000</v>
      </c>
      <c r="S96" s="54">
        <v>0</v>
      </c>
      <c r="T96" s="54">
        <v>0</v>
      </c>
      <c r="U96" s="54">
        <v>55440000</v>
      </c>
      <c r="V96" s="54">
        <v>0</v>
      </c>
      <c r="W96" s="54">
        <v>10100000</v>
      </c>
      <c r="X96" s="54">
        <v>0</v>
      </c>
      <c r="Y96" s="54">
        <v>0</v>
      </c>
      <c r="Z96" s="54">
        <v>45460000</v>
      </c>
      <c r="AA96" s="54">
        <v>0</v>
      </c>
      <c r="AB96" s="54">
        <v>0</v>
      </c>
      <c r="AC96" s="54">
        <v>91800000</v>
      </c>
      <c r="AD96" s="54">
        <v>15100000</v>
      </c>
      <c r="AE96" s="54">
        <v>0</v>
      </c>
      <c r="AF96" s="54">
        <v>21620000</v>
      </c>
      <c r="AG96" s="54">
        <v>5200000</v>
      </c>
      <c r="AH96" s="128" t="str">
        <f>VLOOKUP(B96,'Ma sector'!A:E,5,0)</f>
        <v>Dịch vụ Tiêu dùng</v>
      </c>
    </row>
    <row r="97" spans="1:34">
      <c r="A97" s="54" t="s">
        <v>214</v>
      </c>
      <c r="B97" s="54">
        <v>180</v>
      </c>
      <c r="C97" s="54">
        <v>3</v>
      </c>
      <c r="D97" s="54">
        <v>17571000</v>
      </c>
      <c r="E97" s="54">
        <v>11100000</v>
      </c>
      <c r="F97" s="54">
        <v>6838000</v>
      </c>
      <c r="G97" s="54">
        <v>21133000</v>
      </c>
      <c r="H97" s="54">
        <v>13699000</v>
      </c>
      <c r="I97" s="54">
        <v>45247000</v>
      </c>
      <c r="J97" s="54">
        <v>3720000</v>
      </c>
      <c r="K97" s="54">
        <v>9922000</v>
      </c>
      <c r="L97" s="54">
        <v>9598000</v>
      </c>
      <c r="M97" s="54">
        <v>4089000</v>
      </c>
      <c r="N97" s="54">
        <v>27060000</v>
      </c>
      <c r="O97" s="54">
        <v>24400000</v>
      </c>
      <c r="P97" s="54">
        <v>0</v>
      </c>
      <c r="Q97" s="54">
        <v>15310000</v>
      </c>
      <c r="R97" s="54">
        <v>13262000</v>
      </c>
      <c r="S97" s="54">
        <v>372000</v>
      </c>
      <c r="T97" s="54">
        <v>2440000</v>
      </c>
      <c r="U97" s="54">
        <v>15780000</v>
      </c>
      <c r="V97" s="54">
        <v>17916000</v>
      </c>
      <c r="W97" s="54">
        <v>0</v>
      </c>
      <c r="X97" s="54">
        <v>36985000</v>
      </c>
      <c r="Y97" s="54">
        <v>2400000</v>
      </c>
      <c r="Z97" s="54">
        <v>6960000</v>
      </c>
      <c r="AA97" s="54">
        <v>0</v>
      </c>
      <c r="AB97" s="54">
        <v>1026000</v>
      </c>
      <c r="AC97" s="54">
        <v>570000</v>
      </c>
      <c r="AD97" s="54">
        <v>8820000</v>
      </c>
      <c r="AE97" s="54">
        <v>1449000</v>
      </c>
      <c r="AF97" s="54">
        <v>2772000</v>
      </c>
      <c r="AG97" s="54">
        <v>0</v>
      </c>
      <c r="AH97" s="128" t="str">
        <f>VLOOKUP(B97,'Ma sector'!A:E,5,0)</f>
        <v>Công nghiệp</v>
      </c>
    </row>
    <row r="98" spans="1:34">
      <c r="A98" s="54" t="s">
        <v>215</v>
      </c>
      <c r="B98" s="54">
        <v>187</v>
      </c>
      <c r="C98" s="54">
        <v>4</v>
      </c>
      <c r="D98" s="54">
        <v>0</v>
      </c>
      <c r="E98" s="54">
        <v>470000</v>
      </c>
      <c r="F98" s="54">
        <v>960000</v>
      </c>
      <c r="G98" s="54">
        <v>520000</v>
      </c>
      <c r="H98" s="54">
        <v>0</v>
      </c>
      <c r="I98" s="54">
        <v>980000</v>
      </c>
      <c r="J98" s="54">
        <v>0</v>
      </c>
      <c r="K98" s="54">
        <v>990000</v>
      </c>
      <c r="L98" s="54">
        <v>520000</v>
      </c>
      <c r="M98" s="54">
        <v>0</v>
      </c>
      <c r="N98" s="54">
        <v>0</v>
      </c>
      <c r="O98" s="54">
        <v>310200</v>
      </c>
      <c r="P98" s="54">
        <v>540000</v>
      </c>
      <c r="Q98" s="54">
        <v>0</v>
      </c>
      <c r="R98" s="54">
        <v>0</v>
      </c>
      <c r="S98" s="54">
        <v>1610000</v>
      </c>
      <c r="T98" s="54">
        <v>0</v>
      </c>
      <c r="U98" s="54">
        <v>0</v>
      </c>
      <c r="V98" s="54">
        <v>0</v>
      </c>
      <c r="W98" s="54">
        <v>4920000</v>
      </c>
      <c r="X98" s="54">
        <v>0</v>
      </c>
      <c r="Y98" s="54">
        <v>0</v>
      </c>
      <c r="Z98" s="54">
        <v>520000</v>
      </c>
      <c r="AA98" s="54">
        <v>9400000</v>
      </c>
      <c r="AB98" s="54">
        <v>0</v>
      </c>
      <c r="AC98" s="54">
        <v>0</v>
      </c>
      <c r="AD98" s="54">
        <v>930000</v>
      </c>
      <c r="AE98" s="54">
        <v>0</v>
      </c>
      <c r="AF98" s="54">
        <v>0</v>
      </c>
      <c r="AG98" s="54">
        <v>520000</v>
      </c>
      <c r="AH98" s="128" t="str">
        <f>VLOOKUP(B98,'Ma sector'!A:E,5,0)</f>
        <v>Công nghiệp</v>
      </c>
    </row>
    <row r="99" spans="1:34">
      <c r="A99" s="54" t="s">
        <v>216</v>
      </c>
      <c r="B99" s="54">
        <v>274</v>
      </c>
      <c r="C99" s="54">
        <v>4</v>
      </c>
      <c r="D99" s="54">
        <v>8077744000</v>
      </c>
      <c r="E99" s="54">
        <v>15334768000</v>
      </c>
      <c r="F99" s="54">
        <v>7388710000</v>
      </c>
      <c r="G99" s="54">
        <v>7570686000</v>
      </c>
      <c r="H99" s="54">
        <v>10130270000</v>
      </c>
      <c r="I99" s="54">
        <v>10535702000</v>
      </c>
      <c r="J99" s="54">
        <v>8422443000</v>
      </c>
      <c r="K99" s="54">
        <v>8704322000</v>
      </c>
      <c r="L99" s="54">
        <v>9272697000</v>
      </c>
      <c r="M99" s="54">
        <v>8111636000</v>
      </c>
      <c r="N99" s="54">
        <v>7175483000</v>
      </c>
      <c r="O99" s="54">
        <v>7294604000</v>
      </c>
      <c r="P99" s="54">
        <v>5667920000</v>
      </c>
      <c r="Q99" s="54">
        <v>2683673000</v>
      </c>
      <c r="R99" s="54">
        <v>4534811000</v>
      </c>
      <c r="S99" s="54">
        <v>3988551000</v>
      </c>
      <c r="T99" s="54">
        <v>4585882000</v>
      </c>
      <c r="U99" s="54">
        <v>4947020000</v>
      </c>
      <c r="V99" s="54">
        <v>1967969000</v>
      </c>
      <c r="W99" s="54">
        <v>2045248000</v>
      </c>
      <c r="X99" s="54">
        <v>2633195000</v>
      </c>
      <c r="Y99" s="54">
        <v>1933222000</v>
      </c>
      <c r="Z99" s="54">
        <v>3852225000</v>
      </c>
      <c r="AA99" s="54">
        <v>2415701000</v>
      </c>
      <c r="AB99" s="54">
        <v>3119792000</v>
      </c>
      <c r="AC99" s="54">
        <v>963481000</v>
      </c>
      <c r="AD99" s="54">
        <v>1305762000</v>
      </c>
      <c r="AE99" s="54">
        <v>7363315000</v>
      </c>
      <c r="AF99" s="54">
        <v>4773979000</v>
      </c>
      <c r="AG99" s="54">
        <v>3707777000</v>
      </c>
      <c r="AH99" s="128" t="str">
        <f>VLOOKUP(B99,'Ma sector'!A:E,5,0)</f>
        <v>Tiện ích Cộng đồng</v>
      </c>
    </row>
    <row r="100" spans="1:34">
      <c r="A100" s="54" t="s">
        <v>217</v>
      </c>
      <c r="B100" s="54">
        <v>180</v>
      </c>
      <c r="C100" s="54">
        <v>3</v>
      </c>
      <c r="D100" s="54">
        <v>7600000</v>
      </c>
      <c r="E100" s="54">
        <v>36010000</v>
      </c>
      <c r="F100" s="54">
        <v>23180000</v>
      </c>
      <c r="G100" s="54">
        <v>6890000</v>
      </c>
      <c r="H100" s="54">
        <v>27180000</v>
      </c>
      <c r="I100" s="54">
        <v>21500000</v>
      </c>
      <c r="J100" s="54">
        <v>75240000</v>
      </c>
      <c r="K100" s="54">
        <v>5590000</v>
      </c>
      <c r="L100" s="54">
        <v>4500000</v>
      </c>
      <c r="M100" s="54">
        <v>40380000</v>
      </c>
      <c r="N100" s="54">
        <v>30770000</v>
      </c>
      <c r="O100" s="54">
        <v>0</v>
      </c>
      <c r="P100" s="54">
        <v>0</v>
      </c>
      <c r="Q100" s="54">
        <v>635000</v>
      </c>
      <c r="R100" s="54">
        <v>19620000</v>
      </c>
      <c r="S100" s="54">
        <v>4920000</v>
      </c>
      <c r="T100" s="54">
        <v>2520000</v>
      </c>
      <c r="U100" s="54">
        <v>2150000</v>
      </c>
      <c r="V100" s="54">
        <v>7480000</v>
      </c>
      <c r="W100" s="54">
        <v>450000</v>
      </c>
      <c r="X100" s="54">
        <v>143500</v>
      </c>
      <c r="Y100" s="54">
        <v>23000000</v>
      </c>
      <c r="Z100" s="54">
        <v>45500000</v>
      </c>
      <c r="AA100" s="54">
        <v>22300000</v>
      </c>
      <c r="AB100" s="54">
        <v>15650000</v>
      </c>
      <c r="AC100" s="54">
        <v>860000</v>
      </c>
      <c r="AD100" s="54">
        <v>7980000</v>
      </c>
      <c r="AE100" s="54">
        <v>1320000</v>
      </c>
      <c r="AF100" s="54">
        <v>24350000</v>
      </c>
      <c r="AG100" s="54">
        <v>23000000</v>
      </c>
      <c r="AH100" s="128" t="str">
        <f>VLOOKUP(B100,'Ma sector'!A:E,5,0)</f>
        <v>Công nghiệp</v>
      </c>
    </row>
    <row r="101" spans="1:34">
      <c r="A101" s="54" t="s">
        <v>218</v>
      </c>
      <c r="B101" s="54">
        <v>250</v>
      </c>
      <c r="C101" s="54">
        <v>4</v>
      </c>
      <c r="D101" s="54">
        <v>10145000</v>
      </c>
      <c r="E101" s="54">
        <v>260000</v>
      </c>
      <c r="F101" s="54">
        <v>248000</v>
      </c>
      <c r="G101" s="54">
        <v>0</v>
      </c>
      <c r="H101" s="54">
        <v>0</v>
      </c>
      <c r="I101" s="54">
        <v>87660000</v>
      </c>
      <c r="J101" s="54">
        <v>220870000</v>
      </c>
      <c r="K101" s="54">
        <v>26270000</v>
      </c>
      <c r="L101" s="54">
        <v>265000</v>
      </c>
      <c r="M101" s="54">
        <v>40540000</v>
      </c>
      <c r="N101" s="54">
        <v>46290000</v>
      </c>
      <c r="O101" s="54">
        <v>0</v>
      </c>
      <c r="P101" s="54">
        <v>780000</v>
      </c>
      <c r="Q101" s="54">
        <v>0</v>
      </c>
      <c r="R101" s="54">
        <v>0</v>
      </c>
      <c r="S101" s="54">
        <v>0</v>
      </c>
      <c r="T101" s="54">
        <v>92100000</v>
      </c>
      <c r="U101" s="54">
        <v>0</v>
      </c>
      <c r="V101" s="54">
        <v>520000</v>
      </c>
      <c r="W101" s="54">
        <v>275000</v>
      </c>
      <c r="X101" s="54">
        <v>54000000</v>
      </c>
      <c r="Y101" s="54">
        <v>26500000</v>
      </c>
      <c r="Z101" s="54">
        <v>26500000</v>
      </c>
      <c r="AA101" s="54">
        <v>106519000</v>
      </c>
      <c r="AB101" s="54">
        <v>250000</v>
      </c>
      <c r="AC101" s="54">
        <v>0</v>
      </c>
      <c r="AD101" s="54">
        <v>0</v>
      </c>
      <c r="AE101" s="54">
        <v>2636000</v>
      </c>
      <c r="AF101" s="54">
        <v>240000</v>
      </c>
      <c r="AG101" s="54">
        <v>0</v>
      </c>
      <c r="AH101" s="128" t="str">
        <f>VLOOKUP(B101,'Ma sector'!A:E,5,0)</f>
        <v>Dịch vụ Tiêu dùng</v>
      </c>
    </row>
    <row r="102" spans="1:34">
      <c r="A102" s="54" t="s">
        <v>219</v>
      </c>
      <c r="B102" s="54">
        <v>159</v>
      </c>
      <c r="C102" s="54">
        <v>4</v>
      </c>
      <c r="D102" s="54">
        <v>208680000</v>
      </c>
      <c r="E102" s="54">
        <v>283190000</v>
      </c>
      <c r="F102" s="54">
        <v>41320000</v>
      </c>
      <c r="G102" s="54">
        <v>611670000</v>
      </c>
      <c r="H102" s="54">
        <v>195580000</v>
      </c>
      <c r="I102" s="54">
        <v>120730000</v>
      </c>
      <c r="J102" s="54">
        <v>166520000</v>
      </c>
      <c r="K102" s="54">
        <v>11500000</v>
      </c>
      <c r="L102" s="54">
        <v>3070000</v>
      </c>
      <c r="M102" s="54">
        <v>21110000</v>
      </c>
      <c r="N102" s="54">
        <v>4460000</v>
      </c>
      <c r="O102" s="54">
        <v>14000000</v>
      </c>
      <c r="P102" s="54">
        <v>670000</v>
      </c>
      <c r="Q102" s="54">
        <v>3070000</v>
      </c>
      <c r="R102" s="54">
        <v>22720000</v>
      </c>
      <c r="S102" s="54">
        <v>29140000</v>
      </c>
      <c r="T102" s="54">
        <v>37000000</v>
      </c>
      <c r="U102" s="54">
        <v>7340000</v>
      </c>
      <c r="V102" s="54">
        <v>18960000</v>
      </c>
      <c r="W102" s="54">
        <v>1890000</v>
      </c>
      <c r="X102" s="54">
        <v>0</v>
      </c>
      <c r="Y102" s="54">
        <v>3360000</v>
      </c>
      <c r="Z102" s="54">
        <v>4830000</v>
      </c>
      <c r="AA102" s="54">
        <v>4980000</v>
      </c>
      <c r="AB102" s="54">
        <v>0</v>
      </c>
      <c r="AC102" s="54">
        <v>128680000</v>
      </c>
      <c r="AD102" s="54">
        <v>235920000</v>
      </c>
      <c r="AE102" s="54">
        <v>950000</v>
      </c>
      <c r="AF102" s="54">
        <v>1820000</v>
      </c>
      <c r="AG102" s="54">
        <v>2570000</v>
      </c>
      <c r="AH102" s="128" t="str">
        <f>VLOOKUP(B102,'Ma sector'!A:E,5,0)</f>
        <v>Nguyên vật liệu</v>
      </c>
    </row>
    <row r="103" spans="1:34">
      <c r="A103" s="54" t="s">
        <v>117</v>
      </c>
      <c r="B103" s="54">
        <v>294</v>
      </c>
      <c r="C103" s="54">
        <v>1</v>
      </c>
      <c r="D103" s="54">
        <v>11382605000</v>
      </c>
      <c r="E103" s="54">
        <v>13082735000</v>
      </c>
      <c r="F103" s="54">
        <v>20357605000</v>
      </c>
      <c r="G103" s="54">
        <v>13649350000</v>
      </c>
      <c r="H103" s="54">
        <v>9059030000</v>
      </c>
      <c r="I103" s="54">
        <v>11667820000</v>
      </c>
      <c r="J103" s="54">
        <v>5424505000</v>
      </c>
      <c r="K103" s="54">
        <v>17978805000</v>
      </c>
      <c r="L103" s="54">
        <v>5552735000</v>
      </c>
      <c r="M103" s="54">
        <v>8481510000</v>
      </c>
      <c r="N103" s="54">
        <v>14632135000</v>
      </c>
      <c r="O103" s="54">
        <v>40303415000</v>
      </c>
      <c r="P103" s="54">
        <v>21296130000</v>
      </c>
      <c r="Q103" s="54">
        <v>20146865000</v>
      </c>
      <c r="R103" s="54">
        <v>16468850000</v>
      </c>
      <c r="S103" s="54">
        <v>16745920000</v>
      </c>
      <c r="T103" s="54">
        <v>24246759000</v>
      </c>
      <c r="U103" s="54">
        <v>19769119000</v>
      </c>
      <c r="V103" s="54">
        <v>13930372000</v>
      </c>
      <c r="W103" s="54">
        <v>10952902000</v>
      </c>
      <c r="X103" s="54">
        <v>30129991000</v>
      </c>
      <c r="Y103" s="54">
        <v>30331860000</v>
      </c>
      <c r="Z103" s="54">
        <v>32802766000</v>
      </c>
      <c r="AA103" s="54">
        <v>27513908000</v>
      </c>
      <c r="AB103" s="54">
        <v>15755979000</v>
      </c>
      <c r="AC103" s="54">
        <v>18678629000</v>
      </c>
      <c r="AD103" s="54">
        <v>8970279000</v>
      </c>
      <c r="AE103" s="54">
        <v>18859725000</v>
      </c>
      <c r="AF103" s="54">
        <v>14050466000</v>
      </c>
      <c r="AG103" s="54">
        <v>4731307000</v>
      </c>
      <c r="AH103" s="128" t="str">
        <f>VLOOKUP(B103,'Ma sector'!A:E,5,0)</f>
        <v>Tài chính</v>
      </c>
    </row>
    <row r="104" spans="1:34">
      <c r="A104" s="54" t="s">
        <v>220</v>
      </c>
      <c r="B104" s="54">
        <v>300</v>
      </c>
      <c r="C104" s="54">
        <v>2</v>
      </c>
      <c r="D104" s="54">
        <v>6977872000</v>
      </c>
      <c r="E104" s="54">
        <v>17332002800</v>
      </c>
      <c r="F104" s="54">
        <v>8972546000</v>
      </c>
      <c r="G104" s="54">
        <v>18995560000</v>
      </c>
      <c r="H104" s="54">
        <v>10781436000</v>
      </c>
      <c r="I104" s="54">
        <v>10925462000</v>
      </c>
      <c r="J104" s="54">
        <v>7308930000</v>
      </c>
      <c r="K104" s="54">
        <v>8989250000</v>
      </c>
      <c r="L104" s="54">
        <v>4981570000</v>
      </c>
      <c r="M104" s="54">
        <v>5052866000</v>
      </c>
      <c r="N104" s="54">
        <v>21894330000</v>
      </c>
      <c r="O104" s="54">
        <v>5541980000</v>
      </c>
      <c r="P104" s="54">
        <v>7260610000</v>
      </c>
      <c r="Q104" s="54">
        <v>4996610000</v>
      </c>
      <c r="R104" s="54">
        <v>4280354000</v>
      </c>
      <c r="S104" s="54">
        <v>2867750000</v>
      </c>
      <c r="T104" s="54">
        <v>7263460000</v>
      </c>
      <c r="U104" s="54">
        <v>3825190000</v>
      </c>
      <c r="V104" s="54">
        <v>1428624000</v>
      </c>
      <c r="W104" s="54">
        <v>3425400000</v>
      </c>
      <c r="X104" s="54">
        <v>2207100000</v>
      </c>
      <c r="Y104" s="54">
        <v>2527472000</v>
      </c>
      <c r="Z104" s="54">
        <v>8615120000</v>
      </c>
      <c r="AA104" s="54">
        <v>3252120000</v>
      </c>
      <c r="AB104" s="54">
        <v>2479750000</v>
      </c>
      <c r="AC104" s="54">
        <v>3186420000</v>
      </c>
      <c r="AD104" s="54">
        <v>1369430000</v>
      </c>
      <c r="AE104" s="54">
        <v>1982950000</v>
      </c>
      <c r="AF104" s="54">
        <v>1921400000</v>
      </c>
      <c r="AG104" s="54">
        <v>3670050000</v>
      </c>
      <c r="AH104" s="128" t="str">
        <f>VLOOKUP(B104,'Ma sector'!A:E,5,0)</f>
        <v>Tài chính</v>
      </c>
    </row>
    <row r="105" spans="1:34">
      <c r="A105" s="54" t="s">
        <v>96</v>
      </c>
      <c r="B105" s="54">
        <v>184</v>
      </c>
      <c r="C105" s="54">
        <v>4</v>
      </c>
      <c r="D105" s="54">
        <v>0</v>
      </c>
      <c r="E105" s="54">
        <v>0</v>
      </c>
      <c r="F105" s="54">
        <v>0</v>
      </c>
      <c r="G105" s="54">
        <v>0</v>
      </c>
      <c r="H105" s="54">
        <v>0</v>
      </c>
      <c r="I105" s="54">
        <v>0</v>
      </c>
      <c r="J105" s="54">
        <v>0</v>
      </c>
      <c r="K105" s="54">
        <v>0</v>
      </c>
      <c r="L105" s="54">
        <v>0</v>
      </c>
      <c r="M105" s="54">
        <v>0</v>
      </c>
      <c r="N105" s="54">
        <v>0</v>
      </c>
      <c r="O105" s="54">
        <v>0</v>
      </c>
      <c r="P105" s="54">
        <v>0</v>
      </c>
      <c r="Q105" s="54">
        <v>440000</v>
      </c>
      <c r="R105" s="54">
        <v>0</v>
      </c>
      <c r="S105" s="54">
        <v>0</v>
      </c>
      <c r="T105" s="54">
        <v>0</v>
      </c>
      <c r="U105" s="54">
        <v>0</v>
      </c>
      <c r="V105" s="54">
        <v>0</v>
      </c>
      <c r="W105" s="54">
        <v>0</v>
      </c>
      <c r="X105" s="54">
        <v>0</v>
      </c>
      <c r="Y105" s="54">
        <v>0</v>
      </c>
      <c r="Z105" s="54">
        <v>0</v>
      </c>
      <c r="AA105" s="54">
        <v>0</v>
      </c>
      <c r="AB105" s="54">
        <v>0</v>
      </c>
      <c r="AC105" s="54">
        <v>0</v>
      </c>
      <c r="AD105" s="54">
        <v>0</v>
      </c>
      <c r="AE105" s="54">
        <v>0</v>
      </c>
      <c r="AF105" s="54">
        <v>0</v>
      </c>
      <c r="AG105" s="54">
        <v>0</v>
      </c>
      <c r="AH105" s="128" t="str">
        <f>VLOOKUP(B105,'Ma sector'!A:E,5,0)</f>
        <v>Công nghiệp</v>
      </c>
    </row>
    <row r="106" spans="1:34">
      <c r="A106" s="54" t="s">
        <v>221</v>
      </c>
      <c r="B106" s="54">
        <v>336</v>
      </c>
      <c r="C106" s="54">
        <v>3</v>
      </c>
      <c r="D106" s="54">
        <v>30395000</v>
      </c>
      <c r="E106" s="54">
        <v>18400000</v>
      </c>
      <c r="F106" s="54">
        <v>18583000</v>
      </c>
      <c r="G106" s="54">
        <v>119178000</v>
      </c>
      <c r="H106" s="54">
        <v>602000</v>
      </c>
      <c r="I106" s="54">
        <v>134139000</v>
      </c>
      <c r="J106" s="54">
        <v>35193000</v>
      </c>
      <c r="K106" s="54">
        <v>67250000</v>
      </c>
      <c r="L106" s="54">
        <v>107041000</v>
      </c>
      <c r="M106" s="54">
        <v>44873000</v>
      </c>
      <c r="N106" s="54">
        <v>23373000</v>
      </c>
      <c r="O106" s="54">
        <v>126486000</v>
      </c>
      <c r="P106" s="54">
        <v>304000</v>
      </c>
      <c r="Q106" s="54">
        <v>30151000</v>
      </c>
      <c r="R106" s="54">
        <v>2226000</v>
      </c>
      <c r="S106" s="54">
        <v>153000</v>
      </c>
      <c r="T106" s="54">
        <v>152000</v>
      </c>
      <c r="U106" s="54">
        <v>299000</v>
      </c>
      <c r="V106" s="54">
        <v>6285000</v>
      </c>
      <c r="W106" s="54">
        <v>136839000</v>
      </c>
      <c r="X106" s="54">
        <v>735000</v>
      </c>
      <c r="Y106" s="54">
        <v>302000</v>
      </c>
      <c r="Z106" s="54">
        <v>32037000</v>
      </c>
      <c r="AA106" s="54">
        <v>14650000</v>
      </c>
      <c r="AB106" s="54">
        <v>300000</v>
      </c>
      <c r="AC106" s="54">
        <v>0</v>
      </c>
      <c r="AD106" s="54">
        <v>17667000</v>
      </c>
      <c r="AE106" s="54">
        <v>0</v>
      </c>
      <c r="AF106" s="54">
        <v>0</v>
      </c>
      <c r="AG106" s="54">
        <v>151000</v>
      </c>
      <c r="AH106" s="128" t="str">
        <f>VLOOKUP(B106,'Ma sector'!A:E,5,0)</f>
        <v>Tài chính</v>
      </c>
    </row>
    <row r="107" spans="1:34">
      <c r="A107" s="54" t="s">
        <v>1638</v>
      </c>
      <c r="B107" s="54">
        <v>181</v>
      </c>
      <c r="C107" s="54">
        <v>4</v>
      </c>
      <c r="D107" s="54">
        <v>45808000</v>
      </c>
      <c r="E107" s="54">
        <v>635209000</v>
      </c>
      <c r="F107" s="54">
        <v>599559000</v>
      </c>
      <c r="G107" s="54">
        <v>632345000</v>
      </c>
      <c r="H107" s="54">
        <v>71020000</v>
      </c>
      <c r="I107" s="54">
        <v>647642000</v>
      </c>
      <c r="J107" s="54">
        <v>47493000</v>
      </c>
      <c r="K107" s="54">
        <v>116376000</v>
      </c>
      <c r="L107" s="54">
        <v>143996000</v>
      </c>
      <c r="M107" s="54">
        <v>78445000</v>
      </c>
      <c r="N107" s="54">
        <v>390557000</v>
      </c>
      <c r="O107" s="54">
        <v>278300000</v>
      </c>
      <c r="P107" s="54">
        <v>387859000</v>
      </c>
      <c r="Q107" s="54">
        <v>323058000</v>
      </c>
      <c r="R107" s="54">
        <v>231337000</v>
      </c>
      <c r="S107" s="54">
        <v>167645000</v>
      </c>
      <c r="T107" s="54">
        <v>232625000</v>
      </c>
      <c r="U107" s="54">
        <v>169200000</v>
      </c>
      <c r="V107" s="54">
        <v>86800000</v>
      </c>
      <c r="W107" s="54">
        <v>44660000</v>
      </c>
      <c r="X107" s="54">
        <v>37361000</v>
      </c>
      <c r="Y107" s="54">
        <v>55139000</v>
      </c>
      <c r="Z107" s="54">
        <v>57720000</v>
      </c>
      <c r="AA107" s="54">
        <v>4128000</v>
      </c>
      <c r="AB107" s="54">
        <v>34638000</v>
      </c>
      <c r="AC107" s="54">
        <v>136207000</v>
      </c>
      <c r="AD107" s="54">
        <v>14217000</v>
      </c>
      <c r="AE107" s="54">
        <v>0</v>
      </c>
      <c r="AF107" s="54">
        <v>89987000</v>
      </c>
      <c r="AG107" s="54">
        <v>0</v>
      </c>
      <c r="AH107" s="128" t="str">
        <f>VLOOKUP(B107,'Ma sector'!A:E,5,0)</f>
        <v>Công nghiệp</v>
      </c>
    </row>
    <row r="108" spans="1:34">
      <c r="A108" s="54" t="s">
        <v>222</v>
      </c>
      <c r="B108" s="54">
        <v>181</v>
      </c>
      <c r="C108" s="54">
        <v>4</v>
      </c>
      <c r="D108" s="54">
        <v>167000</v>
      </c>
      <c r="E108" s="54">
        <v>165000</v>
      </c>
      <c r="F108" s="54">
        <v>100770000</v>
      </c>
      <c r="G108" s="54">
        <v>22560000</v>
      </c>
      <c r="H108" s="54">
        <v>26240000</v>
      </c>
      <c r="I108" s="54">
        <v>27680000</v>
      </c>
      <c r="J108" s="54">
        <v>54382000</v>
      </c>
      <c r="K108" s="54">
        <v>77910000</v>
      </c>
      <c r="L108" s="54">
        <v>11410000</v>
      </c>
      <c r="M108" s="54">
        <v>0</v>
      </c>
      <c r="N108" s="54">
        <v>67650000</v>
      </c>
      <c r="O108" s="54">
        <v>123634000</v>
      </c>
      <c r="P108" s="54">
        <v>8100000</v>
      </c>
      <c r="Q108" s="54">
        <v>8910000</v>
      </c>
      <c r="R108" s="54">
        <v>198612000</v>
      </c>
      <c r="S108" s="54">
        <v>0</v>
      </c>
      <c r="T108" s="54">
        <v>0</v>
      </c>
      <c r="U108" s="54">
        <v>0</v>
      </c>
      <c r="V108" s="54">
        <v>32400000</v>
      </c>
      <c r="W108" s="54">
        <v>0</v>
      </c>
      <c r="X108" s="54">
        <v>0</v>
      </c>
      <c r="Y108" s="54">
        <v>54712000</v>
      </c>
      <c r="Z108" s="54">
        <v>65324000</v>
      </c>
      <c r="AA108" s="54">
        <v>4997000</v>
      </c>
      <c r="AB108" s="54">
        <v>0</v>
      </c>
      <c r="AC108" s="54">
        <v>0</v>
      </c>
      <c r="AD108" s="54">
        <v>350000</v>
      </c>
      <c r="AE108" s="54">
        <v>748000</v>
      </c>
      <c r="AF108" s="54">
        <v>174000</v>
      </c>
      <c r="AG108" s="54">
        <v>318840000</v>
      </c>
      <c r="AH108" s="128" t="str">
        <f>VLOOKUP(B108,'Ma sector'!A:E,5,0)</f>
        <v>Công nghiệp</v>
      </c>
    </row>
    <row r="109" spans="1:34">
      <c r="A109" s="54" t="s">
        <v>223</v>
      </c>
      <c r="B109" s="54">
        <v>181</v>
      </c>
      <c r="C109" s="54">
        <v>4</v>
      </c>
      <c r="D109" s="54">
        <v>0</v>
      </c>
      <c r="E109" s="54">
        <v>0</v>
      </c>
      <c r="F109" s="54">
        <v>46990000</v>
      </c>
      <c r="G109" s="54">
        <v>950000</v>
      </c>
      <c r="H109" s="54">
        <v>12350000</v>
      </c>
      <c r="I109" s="54">
        <v>950000</v>
      </c>
      <c r="J109" s="54">
        <v>45640000</v>
      </c>
      <c r="K109" s="54">
        <v>10510000</v>
      </c>
      <c r="L109" s="54">
        <v>1030000</v>
      </c>
      <c r="M109" s="54">
        <v>1050000</v>
      </c>
      <c r="N109" s="54">
        <v>19500000</v>
      </c>
      <c r="O109" s="54">
        <v>792000</v>
      </c>
      <c r="P109" s="54">
        <v>5450000</v>
      </c>
      <c r="Q109" s="54">
        <v>2240000</v>
      </c>
      <c r="R109" s="54">
        <v>0</v>
      </c>
      <c r="S109" s="54">
        <v>44100000</v>
      </c>
      <c r="T109" s="54">
        <v>0</v>
      </c>
      <c r="U109" s="54">
        <v>5310000</v>
      </c>
      <c r="V109" s="54">
        <v>17890000</v>
      </c>
      <c r="W109" s="54">
        <v>21660000</v>
      </c>
      <c r="X109" s="54">
        <v>24540000</v>
      </c>
      <c r="Y109" s="54">
        <v>0</v>
      </c>
      <c r="Z109" s="54">
        <v>6884000</v>
      </c>
      <c r="AA109" s="54">
        <v>0</v>
      </c>
      <c r="AB109" s="54">
        <v>0</v>
      </c>
      <c r="AC109" s="54">
        <v>4500000</v>
      </c>
      <c r="AD109" s="54">
        <v>4950000</v>
      </c>
      <c r="AE109" s="54">
        <v>12490000</v>
      </c>
      <c r="AF109" s="54">
        <v>0</v>
      </c>
      <c r="AG109" s="54">
        <v>14000000</v>
      </c>
      <c r="AH109" s="128" t="str">
        <f>VLOOKUP(B109,'Ma sector'!A:E,5,0)</f>
        <v>Công nghiệp</v>
      </c>
    </row>
    <row r="110" spans="1:34">
      <c r="A110" s="54" t="s">
        <v>224</v>
      </c>
      <c r="B110" s="54">
        <v>218</v>
      </c>
      <c r="C110" s="54">
        <v>4</v>
      </c>
      <c r="D110" s="54">
        <v>0</v>
      </c>
      <c r="E110" s="54">
        <v>0</v>
      </c>
      <c r="F110" s="54">
        <v>2950000</v>
      </c>
      <c r="G110" s="54">
        <v>28500000</v>
      </c>
      <c r="H110" s="54">
        <v>0</v>
      </c>
      <c r="I110" s="54">
        <v>6130000</v>
      </c>
      <c r="J110" s="54">
        <v>0</v>
      </c>
      <c r="K110" s="54">
        <v>1128000</v>
      </c>
      <c r="L110" s="54">
        <v>0</v>
      </c>
      <c r="M110" s="54">
        <v>17090000</v>
      </c>
      <c r="N110" s="54">
        <v>154000000</v>
      </c>
      <c r="O110" s="54">
        <v>8190000</v>
      </c>
      <c r="P110" s="54">
        <v>159000000</v>
      </c>
      <c r="Q110" s="54">
        <v>26380000</v>
      </c>
      <c r="R110" s="54">
        <v>0</v>
      </c>
      <c r="S110" s="54">
        <v>2610000</v>
      </c>
      <c r="T110" s="54">
        <v>2610000</v>
      </c>
      <c r="U110" s="54">
        <v>7730000</v>
      </c>
      <c r="V110" s="54">
        <v>0</v>
      </c>
      <c r="W110" s="54">
        <v>0</v>
      </c>
      <c r="X110" s="54">
        <v>0</v>
      </c>
      <c r="Y110" s="54">
        <v>31560000</v>
      </c>
      <c r="Z110" s="54">
        <v>0</v>
      </c>
      <c r="AA110" s="54">
        <v>0</v>
      </c>
      <c r="AB110" s="54">
        <v>0</v>
      </c>
      <c r="AC110" s="54">
        <v>0</v>
      </c>
      <c r="AD110" s="54">
        <v>0</v>
      </c>
      <c r="AE110" s="54">
        <v>2370000</v>
      </c>
      <c r="AF110" s="54">
        <v>96750000</v>
      </c>
      <c r="AG110" s="54">
        <v>0</v>
      </c>
      <c r="AH110" s="128" t="str">
        <f>VLOOKUP(B110,'Ma sector'!A:E,5,0)</f>
        <v>Hàng Tiêu dùng</v>
      </c>
    </row>
    <row r="111" spans="1:34">
      <c r="A111" s="54" t="s">
        <v>225</v>
      </c>
      <c r="B111" s="54">
        <v>156</v>
      </c>
      <c r="C111" s="54">
        <v>4</v>
      </c>
      <c r="D111" s="54">
        <v>327860000</v>
      </c>
      <c r="E111" s="54">
        <v>164600000</v>
      </c>
      <c r="F111" s="54">
        <v>475620000</v>
      </c>
      <c r="G111" s="54">
        <v>475150000</v>
      </c>
      <c r="H111" s="54">
        <v>337770000</v>
      </c>
      <c r="I111" s="54">
        <v>472860000</v>
      </c>
      <c r="J111" s="54">
        <v>167340000</v>
      </c>
      <c r="K111" s="54">
        <v>234740000</v>
      </c>
      <c r="L111" s="54">
        <v>106390000</v>
      </c>
      <c r="M111" s="54">
        <v>252700000</v>
      </c>
      <c r="N111" s="54">
        <v>153500000</v>
      </c>
      <c r="O111" s="54">
        <v>66500000</v>
      </c>
      <c r="P111" s="54">
        <v>8620000</v>
      </c>
      <c r="Q111" s="54">
        <v>188150000</v>
      </c>
      <c r="R111" s="54">
        <v>23110000</v>
      </c>
      <c r="S111" s="54">
        <v>238900000</v>
      </c>
      <c r="T111" s="54">
        <v>55920000</v>
      </c>
      <c r="U111" s="54">
        <v>78570000</v>
      </c>
      <c r="V111" s="54">
        <v>357950000</v>
      </c>
      <c r="W111" s="54">
        <v>50290000</v>
      </c>
      <c r="X111" s="54">
        <v>11220000</v>
      </c>
      <c r="Y111" s="54">
        <v>39120000</v>
      </c>
      <c r="Z111" s="54">
        <v>74880000</v>
      </c>
      <c r="AA111" s="54">
        <v>208350000</v>
      </c>
      <c r="AB111" s="54">
        <v>35970000</v>
      </c>
      <c r="AC111" s="54">
        <v>5420000</v>
      </c>
      <c r="AD111" s="54">
        <v>13700000</v>
      </c>
      <c r="AE111" s="54">
        <v>67770000</v>
      </c>
      <c r="AF111" s="54">
        <v>85760000</v>
      </c>
      <c r="AG111" s="54">
        <v>39950000</v>
      </c>
      <c r="AH111" s="128" t="str">
        <f>VLOOKUP(B111,'Ma sector'!A:E,5,0)</f>
        <v>Nguyên vật liệu</v>
      </c>
    </row>
    <row r="112" spans="1:34">
      <c r="A112" s="54" t="s">
        <v>226</v>
      </c>
      <c r="B112" s="54">
        <v>336</v>
      </c>
      <c r="C112" s="54">
        <v>4</v>
      </c>
      <c r="D112" s="54">
        <v>14804000</v>
      </c>
      <c r="E112" s="54">
        <v>72344000</v>
      </c>
      <c r="F112" s="54">
        <v>4823000</v>
      </c>
      <c r="G112" s="54">
        <v>80808000</v>
      </c>
      <c r="H112" s="54">
        <v>84732000</v>
      </c>
      <c r="I112" s="54">
        <v>73363000</v>
      </c>
      <c r="J112" s="54">
        <v>43272000</v>
      </c>
      <c r="K112" s="54">
        <v>85258000</v>
      </c>
      <c r="L112" s="54">
        <v>44949000</v>
      </c>
      <c r="M112" s="54">
        <v>93642000</v>
      </c>
      <c r="N112" s="54">
        <v>945000</v>
      </c>
      <c r="O112" s="54">
        <v>153995000</v>
      </c>
      <c r="P112" s="54">
        <v>752000</v>
      </c>
      <c r="Q112" s="54">
        <v>0</v>
      </c>
      <c r="R112" s="54">
        <v>194000</v>
      </c>
      <c r="S112" s="54">
        <v>98000</v>
      </c>
      <c r="T112" s="54">
        <v>1022000</v>
      </c>
      <c r="U112" s="54">
        <v>20998000</v>
      </c>
      <c r="V112" s="54">
        <v>5486000</v>
      </c>
      <c r="W112" s="54">
        <v>9500000</v>
      </c>
      <c r="X112" s="54">
        <v>9500000</v>
      </c>
      <c r="Y112" s="54">
        <v>0</v>
      </c>
      <c r="Z112" s="54">
        <v>288463000</v>
      </c>
      <c r="AA112" s="54">
        <v>7470000</v>
      </c>
      <c r="AB112" s="54">
        <v>0</v>
      </c>
      <c r="AC112" s="54">
        <v>0</v>
      </c>
      <c r="AD112" s="54">
        <v>23500000</v>
      </c>
      <c r="AE112" s="54">
        <v>5650000</v>
      </c>
      <c r="AF112" s="54">
        <v>84300000</v>
      </c>
      <c r="AG112" s="54">
        <v>0</v>
      </c>
      <c r="AH112" s="128" t="str">
        <f>VLOOKUP(B112,'Ma sector'!A:E,5,0)</f>
        <v>Tài chính</v>
      </c>
    </row>
    <row r="113" spans="1:34">
      <c r="A113" s="54" t="s">
        <v>227</v>
      </c>
      <c r="B113" s="54">
        <v>336</v>
      </c>
      <c r="C113" s="54">
        <v>3</v>
      </c>
      <c r="D113" s="54">
        <v>159045000</v>
      </c>
      <c r="E113" s="54">
        <v>520464000</v>
      </c>
      <c r="F113" s="54">
        <v>182681000</v>
      </c>
      <c r="G113" s="54">
        <v>287479000</v>
      </c>
      <c r="H113" s="54">
        <v>107988000</v>
      </c>
      <c r="I113" s="54">
        <v>927411000</v>
      </c>
      <c r="J113" s="54">
        <v>164195000</v>
      </c>
      <c r="K113" s="54">
        <v>105498000</v>
      </c>
      <c r="L113" s="54">
        <v>138168000</v>
      </c>
      <c r="M113" s="54">
        <v>104031000</v>
      </c>
      <c r="N113" s="54">
        <v>454814000</v>
      </c>
      <c r="O113" s="54">
        <v>147126000</v>
      </c>
      <c r="P113" s="54">
        <v>236247000</v>
      </c>
      <c r="Q113" s="54">
        <v>128937000</v>
      </c>
      <c r="R113" s="54">
        <v>252910000</v>
      </c>
      <c r="S113" s="54">
        <v>74838000</v>
      </c>
      <c r="T113" s="54">
        <v>34942000</v>
      </c>
      <c r="U113" s="54">
        <v>151313000</v>
      </c>
      <c r="V113" s="54">
        <v>84620000</v>
      </c>
      <c r="W113" s="54">
        <v>92137000</v>
      </c>
      <c r="X113" s="54">
        <v>21752000</v>
      </c>
      <c r="Y113" s="54">
        <v>414865000</v>
      </c>
      <c r="Z113" s="54">
        <v>270613000</v>
      </c>
      <c r="AA113" s="54">
        <v>39026000</v>
      </c>
      <c r="AB113" s="54">
        <v>13396000</v>
      </c>
      <c r="AC113" s="54">
        <v>36252000</v>
      </c>
      <c r="AD113" s="54">
        <v>84777000</v>
      </c>
      <c r="AE113" s="54">
        <v>69943000</v>
      </c>
      <c r="AF113" s="54">
        <v>117399000</v>
      </c>
      <c r="AG113" s="54">
        <v>829000</v>
      </c>
      <c r="AH113" s="128" t="str">
        <f>VLOOKUP(B113,'Ma sector'!A:E,5,0)</f>
        <v>Tài chính</v>
      </c>
    </row>
    <row r="114" spans="1:34">
      <c r="A114" s="54" t="s">
        <v>228</v>
      </c>
      <c r="B114" s="54">
        <v>180</v>
      </c>
      <c r="C114" s="54">
        <v>4</v>
      </c>
      <c r="D114" s="54">
        <v>0</v>
      </c>
      <c r="E114" s="54">
        <v>14500000</v>
      </c>
      <c r="F114" s="54">
        <v>11210000</v>
      </c>
      <c r="G114" s="54">
        <v>5050000</v>
      </c>
      <c r="H114" s="54">
        <v>1030000</v>
      </c>
      <c r="I114" s="54">
        <v>3850000</v>
      </c>
      <c r="J114" s="54">
        <v>53980000</v>
      </c>
      <c r="K114" s="54">
        <v>1030000</v>
      </c>
      <c r="L114" s="54">
        <v>3080000</v>
      </c>
      <c r="M114" s="54">
        <v>1980000</v>
      </c>
      <c r="N114" s="54">
        <v>23250000</v>
      </c>
      <c r="O114" s="54">
        <v>2140000</v>
      </c>
      <c r="P114" s="54">
        <v>3575000</v>
      </c>
      <c r="Q114" s="54">
        <v>2020000</v>
      </c>
      <c r="R114" s="54">
        <v>1060000</v>
      </c>
      <c r="S114" s="54">
        <v>39550000</v>
      </c>
      <c r="T114" s="54">
        <v>193640000</v>
      </c>
      <c r="U114" s="54">
        <v>439477500</v>
      </c>
      <c r="V114" s="54">
        <v>96730000</v>
      </c>
      <c r="W114" s="54">
        <v>270040000</v>
      </c>
      <c r="X114" s="54">
        <v>11220000</v>
      </c>
      <c r="Y114" s="54">
        <v>1000000</v>
      </c>
      <c r="Z114" s="54">
        <v>41250000</v>
      </c>
      <c r="AA114" s="54">
        <v>55380000</v>
      </c>
      <c r="AB114" s="54">
        <v>69120000</v>
      </c>
      <c r="AC114" s="54">
        <v>41400000</v>
      </c>
      <c r="AD114" s="54">
        <v>53460000</v>
      </c>
      <c r="AE114" s="54">
        <v>127760000</v>
      </c>
      <c r="AF114" s="54">
        <v>112630000</v>
      </c>
      <c r="AG114" s="54">
        <v>2970000</v>
      </c>
      <c r="AH114" s="128" t="str">
        <f>VLOOKUP(B114,'Ma sector'!A:E,5,0)</f>
        <v>Công nghiệp</v>
      </c>
    </row>
    <row r="115" spans="1:34">
      <c r="A115" s="54" t="s">
        <v>229</v>
      </c>
      <c r="B115" s="54">
        <v>181</v>
      </c>
      <c r="C115" s="54">
        <v>4</v>
      </c>
      <c r="D115" s="54">
        <v>84609000</v>
      </c>
      <c r="E115" s="54">
        <v>105536000</v>
      </c>
      <c r="F115" s="54">
        <v>69858000</v>
      </c>
      <c r="G115" s="54">
        <v>228984000</v>
      </c>
      <c r="H115" s="54">
        <v>12539000</v>
      </c>
      <c r="I115" s="54">
        <v>417696000</v>
      </c>
      <c r="J115" s="54">
        <v>345755000</v>
      </c>
      <c r="K115" s="54">
        <v>604496000</v>
      </c>
      <c r="L115" s="54">
        <v>1032906000</v>
      </c>
      <c r="M115" s="54">
        <v>383904000</v>
      </c>
      <c r="N115" s="54">
        <v>326562000</v>
      </c>
      <c r="O115" s="54">
        <v>200225000</v>
      </c>
      <c r="P115" s="54">
        <v>293080000</v>
      </c>
      <c r="Q115" s="54">
        <v>204620000</v>
      </c>
      <c r="R115" s="54">
        <v>198262000</v>
      </c>
      <c r="S115" s="54">
        <v>393357000</v>
      </c>
      <c r="T115" s="54">
        <v>447794000</v>
      </c>
      <c r="U115" s="54">
        <v>251500000</v>
      </c>
      <c r="V115" s="54">
        <v>155253000</v>
      </c>
      <c r="W115" s="54">
        <v>57025000</v>
      </c>
      <c r="X115" s="54">
        <v>164137000</v>
      </c>
      <c r="Y115" s="54">
        <v>73236000</v>
      </c>
      <c r="Z115" s="54">
        <v>76143000</v>
      </c>
      <c r="AA115" s="54">
        <v>102088000</v>
      </c>
      <c r="AB115" s="54">
        <v>86396000</v>
      </c>
      <c r="AC115" s="54">
        <v>110389000</v>
      </c>
      <c r="AD115" s="54">
        <v>47068000</v>
      </c>
      <c r="AE115" s="54">
        <v>61134000</v>
      </c>
      <c r="AF115" s="54">
        <v>39799000</v>
      </c>
      <c r="AG115" s="54">
        <v>5140000</v>
      </c>
      <c r="AH115" s="128" t="str">
        <f>VLOOKUP(B115,'Ma sector'!A:E,5,0)</f>
        <v>Công nghiệp</v>
      </c>
    </row>
    <row r="116" spans="1:34">
      <c r="A116" s="54" t="s">
        <v>230</v>
      </c>
      <c r="B116" s="54">
        <v>181</v>
      </c>
      <c r="C116" s="54">
        <v>4</v>
      </c>
      <c r="D116" s="54">
        <v>25770000</v>
      </c>
      <c r="E116" s="54">
        <v>0</v>
      </c>
      <c r="F116" s="54">
        <v>0</v>
      </c>
      <c r="G116" s="54">
        <v>0</v>
      </c>
      <c r="H116" s="54">
        <v>0</v>
      </c>
      <c r="I116" s="54">
        <v>153280000</v>
      </c>
      <c r="J116" s="54">
        <v>0</v>
      </c>
      <c r="K116" s="54">
        <v>0</v>
      </c>
      <c r="L116" s="54">
        <v>0</v>
      </c>
      <c r="M116" s="54">
        <v>0</v>
      </c>
      <c r="N116" s="54">
        <v>87115000</v>
      </c>
      <c r="O116" s="54">
        <v>38480000</v>
      </c>
      <c r="P116" s="54">
        <v>0</v>
      </c>
      <c r="Q116" s="54">
        <v>0</v>
      </c>
      <c r="R116" s="54">
        <v>0</v>
      </c>
      <c r="S116" s="54">
        <v>71580000</v>
      </c>
      <c r="T116" s="54">
        <v>0</v>
      </c>
      <c r="U116" s="54">
        <v>0</v>
      </c>
      <c r="V116" s="54">
        <v>0</v>
      </c>
      <c r="W116" s="54">
        <v>0</v>
      </c>
      <c r="X116" s="54">
        <v>15198600</v>
      </c>
      <c r="Y116" s="54">
        <v>0</v>
      </c>
      <c r="Z116" s="54">
        <v>0</v>
      </c>
      <c r="AA116" s="54">
        <v>0</v>
      </c>
      <c r="AB116" s="54">
        <v>0</v>
      </c>
      <c r="AC116" s="54">
        <v>12080000</v>
      </c>
      <c r="AD116" s="54">
        <v>0</v>
      </c>
      <c r="AE116" s="54">
        <v>0</v>
      </c>
      <c r="AF116" s="54">
        <v>0</v>
      </c>
      <c r="AG116" s="54">
        <v>0</v>
      </c>
      <c r="AH116" s="128" t="str">
        <f>VLOOKUP(B116,'Ma sector'!A:E,5,0)</f>
        <v>Công nghiệp</v>
      </c>
    </row>
    <row r="117" spans="1:34">
      <c r="A117" s="54" t="s">
        <v>231</v>
      </c>
      <c r="B117" s="54">
        <v>181</v>
      </c>
      <c r="C117" s="54">
        <v>4</v>
      </c>
      <c r="D117" s="54">
        <v>0</v>
      </c>
      <c r="E117" s="54">
        <v>5800000</v>
      </c>
      <c r="F117" s="54">
        <v>0</v>
      </c>
      <c r="G117" s="54">
        <v>28420000</v>
      </c>
      <c r="H117" s="54">
        <v>0</v>
      </c>
      <c r="I117" s="54">
        <v>0</v>
      </c>
      <c r="J117" s="54">
        <v>0</v>
      </c>
      <c r="K117" s="54">
        <v>1160000</v>
      </c>
      <c r="L117" s="54">
        <v>0</v>
      </c>
      <c r="M117" s="54">
        <v>0</v>
      </c>
      <c r="N117" s="54">
        <v>0</v>
      </c>
      <c r="O117" s="54">
        <v>0</v>
      </c>
      <c r="P117" s="54">
        <v>0</v>
      </c>
      <c r="Q117" s="54">
        <v>0</v>
      </c>
      <c r="R117" s="54">
        <v>0</v>
      </c>
      <c r="S117" s="54">
        <v>0</v>
      </c>
      <c r="T117" s="54">
        <v>0</v>
      </c>
      <c r="U117" s="54">
        <v>0</v>
      </c>
      <c r="V117" s="54">
        <v>0</v>
      </c>
      <c r="W117" s="54">
        <v>600000</v>
      </c>
      <c r="X117" s="54">
        <v>0</v>
      </c>
      <c r="Y117" s="54">
        <v>0</v>
      </c>
      <c r="Z117" s="54">
        <v>60320000</v>
      </c>
      <c r="AA117" s="54">
        <v>0</v>
      </c>
      <c r="AB117" s="54">
        <v>0</v>
      </c>
      <c r="AC117" s="54">
        <v>4640000</v>
      </c>
      <c r="AD117" s="54">
        <v>0</v>
      </c>
      <c r="AE117" s="54">
        <v>0</v>
      </c>
      <c r="AF117" s="54">
        <v>0</v>
      </c>
      <c r="AG117" s="54">
        <v>0</v>
      </c>
      <c r="AH117" s="128" t="str">
        <f>VLOOKUP(B117,'Ma sector'!A:E,5,0)</f>
        <v>Công nghiệp</v>
      </c>
    </row>
    <row r="118" spans="1:34">
      <c r="A118" s="54" t="s">
        <v>232</v>
      </c>
      <c r="B118" s="54">
        <v>181</v>
      </c>
      <c r="C118" s="54">
        <v>4</v>
      </c>
      <c r="D118" s="54">
        <v>81000</v>
      </c>
      <c r="E118" s="54">
        <v>27000</v>
      </c>
      <c r="F118" s="54">
        <v>0</v>
      </c>
      <c r="G118" s="54">
        <v>108000</v>
      </c>
      <c r="H118" s="54">
        <v>1593000</v>
      </c>
      <c r="I118" s="54">
        <v>573000</v>
      </c>
      <c r="J118" s="54">
        <v>14270000</v>
      </c>
      <c r="K118" s="54">
        <v>375000</v>
      </c>
      <c r="L118" s="54">
        <v>0</v>
      </c>
      <c r="M118" s="54">
        <v>25414000</v>
      </c>
      <c r="N118" s="54">
        <v>27000</v>
      </c>
      <c r="O118" s="54">
        <v>547000</v>
      </c>
      <c r="P118" s="54">
        <v>2860000</v>
      </c>
      <c r="Q118" s="54">
        <v>275000</v>
      </c>
      <c r="R118" s="54">
        <v>3901000</v>
      </c>
      <c r="S118" s="54">
        <v>26000</v>
      </c>
      <c r="T118" s="54">
        <v>260000</v>
      </c>
      <c r="U118" s="54">
        <v>275000</v>
      </c>
      <c r="V118" s="54">
        <v>250000</v>
      </c>
      <c r="W118" s="54">
        <v>0</v>
      </c>
      <c r="X118" s="54">
        <v>2352000</v>
      </c>
      <c r="Y118" s="54">
        <v>0</v>
      </c>
      <c r="Z118" s="54">
        <v>7153000</v>
      </c>
      <c r="AA118" s="54">
        <v>0</v>
      </c>
      <c r="AB118" s="54">
        <v>24000</v>
      </c>
      <c r="AC118" s="54">
        <v>313000</v>
      </c>
      <c r="AD118" s="54">
        <v>25000</v>
      </c>
      <c r="AE118" s="54">
        <v>0</v>
      </c>
      <c r="AF118" s="54">
        <v>816000</v>
      </c>
      <c r="AG118" s="54">
        <v>36373000</v>
      </c>
      <c r="AH118" s="128" t="str">
        <f>VLOOKUP(B118,'Ma sector'!A:E,5,0)</f>
        <v>Công nghiệp</v>
      </c>
    </row>
    <row r="119" spans="1:34">
      <c r="A119" s="54" t="s">
        <v>233</v>
      </c>
      <c r="B119" s="54">
        <v>181</v>
      </c>
      <c r="C119" s="54">
        <v>2</v>
      </c>
      <c r="D119" s="54">
        <v>11232718000</v>
      </c>
      <c r="E119" s="54">
        <v>14049442000</v>
      </c>
      <c r="F119" s="54">
        <v>10232293000</v>
      </c>
      <c r="G119" s="54">
        <v>12445484000</v>
      </c>
      <c r="H119" s="54">
        <v>40183539000</v>
      </c>
      <c r="I119" s="54">
        <v>52111995000</v>
      </c>
      <c r="J119" s="54">
        <v>6865721000</v>
      </c>
      <c r="K119" s="54">
        <v>32585922000</v>
      </c>
      <c r="L119" s="54">
        <v>7599878000</v>
      </c>
      <c r="M119" s="54">
        <v>12916239000</v>
      </c>
      <c r="N119" s="54">
        <v>12373978000</v>
      </c>
      <c r="O119" s="54">
        <v>14669945000</v>
      </c>
      <c r="P119" s="54">
        <v>5556317000</v>
      </c>
      <c r="Q119" s="54">
        <v>8969535000</v>
      </c>
      <c r="R119" s="54">
        <v>6556850000</v>
      </c>
      <c r="S119" s="54">
        <v>4357575000</v>
      </c>
      <c r="T119" s="54">
        <v>5926934000</v>
      </c>
      <c r="U119" s="54">
        <v>6038352000</v>
      </c>
      <c r="V119" s="54">
        <v>3444989000</v>
      </c>
      <c r="W119" s="54">
        <v>4592349000</v>
      </c>
      <c r="X119" s="54">
        <v>2724814000</v>
      </c>
      <c r="Y119" s="54">
        <v>8472552000</v>
      </c>
      <c r="Z119" s="54">
        <v>14989273500</v>
      </c>
      <c r="AA119" s="54">
        <v>6973524000</v>
      </c>
      <c r="AB119" s="54">
        <v>6807898000</v>
      </c>
      <c r="AC119" s="54">
        <v>3064236000</v>
      </c>
      <c r="AD119" s="54">
        <v>4142101000</v>
      </c>
      <c r="AE119" s="54">
        <v>3093766000</v>
      </c>
      <c r="AF119" s="54">
        <v>2034272000</v>
      </c>
      <c r="AG119" s="54">
        <v>4993446000</v>
      </c>
      <c r="AH119" s="128" t="str">
        <f>VLOOKUP(B119,'Ma sector'!A:E,5,0)</f>
        <v>Công nghiệp</v>
      </c>
    </row>
    <row r="120" spans="1:34">
      <c r="A120" s="54" t="s">
        <v>234</v>
      </c>
      <c r="B120" s="54">
        <v>187</v>
      </c>
      <c r="C120" s="54">
        <v>4</v>
      </c>
      <c r="D120" s="54">
        <v>4400000</v>
      </c>
      <c r="E120" s="54">
        <v>4840000</v>
      </c>
      <c r="F120" s="54">
        <v>4840000</v>
      </c>
      <c r="G120" s="54">
        <v>0</v>
      </c>
      <c r="H120" s="54">
        <v>0</v>
      </c>
      <c r="I120" s="54">
        <v>0</v>
      </c>
      <c r="J120" s="54">
        <v>2590000</v>
      </c>
      <c r="K120" s="54">
        <v>0</v>
      </c>
      <c r="L120" s="54">
        <v>0</v>
      </c>
      <c r="M120" s="54">
        <v>0</v>
      </c>
      <c r="N120" s="54">
        <v>0</v>
      </c>
      <c r="O120" s="54">
        <v>0</v>
      </c>
      <c r="P120" s="54">
        <v>0</v>
      </c>
      <c r="Q120" s="54">
        <v>12000000</v>
      </c>
      <c r="R120" s="54">
        <v>0</v>
      </c>
      <c r="S120" s="54">
        <v>0</v>
      </c>
      <c r="T120" s="54">
        <v>0</v>
      </c>
      <c r="U120" s="54">
        <v>0</v>
      </c>
      <c r="V120" s="54">
        <v>0</v>
      </c>
      <c r="W120" s="54">
        <v>0</v>
      </c>
      <c r="X120" s="54">
        <v>0</v>
      </c>
      <c r="Y120" s="54">
        <v>0</v>
      </c>
      <c r="Z120" s="54">
        <v>0</v>
      </c>
      <c r="AA120" s="54">
        <v>0</v>
      </c>
      <c r="AB120" s="54">
        <v>0</v>
      </c>
      <c r="AC120" s="54">
        <v>0</v>
      </c>
      <c r="AD120" s="54">
        <v>0</v>
      </c>
      <c r="AE120" s="54">
        <v>0</v>
      </c>
      <c r="AF120" s="54">
        <v>0</v>
      </c>
      <c r="AG120" s="54">
        <v>0</v>
      </c>
      <c r="AH120" s="128" t="str">
        <f>VLOOKUP(B120,'Ma sector'!A:E,5,0)</f>
        <v>Công nghiệp</v>
      </c>
    </row>
    <row r="121" spans="1:34">
      <c r="A121" s="54" t="s">
        <v>235</v>
      </c>
      <c r="B121" s="54">
        <v>314</v>
      </c>
      <c r="C121" s="54">
        <v>4</v>
      </c>
      <c r="D121" s="54">
        <v>0</v>
      </c>
      <c r="E121" s="54">
        <v>35600000</v>
      </c>
      <c r="F121" s="54">
        <v>20760000</v>
      </c>
      <c r="G121" s="54">
        <v>112660000</v>
      </c>
      <c r="H121" s="54">
        <v>42180000</v>
      </c>
      <c r="I121" s="54">
        <v>131320000</v>
      </c>
      <c r="J121" s="54">
        <v>113870000</v>
      </c>
      <c r="K121" s="54">
        <v>28580000</v>
      </c>
      <c r="L121" s="54">
        <v>6760000</v>
      </c>
      <c r="M121" s="54">
        <v>3890000</v>
      </c>
      <c r="N121" s="54">
        <v>7180000</v>
      </c>
      <c r="O121" s="54">
        <v>31576000</v>
      </c>
      <c r="P121" s="54">
        <v>21300000</v>
      </c>
      <c r="Q121" s="54">
        <v>28320000</v>
      </c>
      <c r="R121" s="54">
        <v>41380000</v>
      </c>
      <c r="S121" s="54">
        <v>10230000</v>
      </c>
      <c r="T121" s="54">
        <v>105180000</v>
      </c>
      <c r="U121" s="54">
        <v>6550000</v>
      </c>
      <c r="V121" s="54">
        <v>42610000</v>
      </c>
      <c r="W121" s="54">
        <v>0</v>
      </c>
      <c r="X121" s="54">
        <v>0</v>
      </c>
      <c r="Y121" s="54">
        <v>11690000</v>
      </c>
      <c r="Z121" s="54">
        <v>0</v>
      </c>
      <c r="AA121" s="54">
        <v>38520000</v>
      </c>
      <c r="AB121" s="54">
        <v>15550000</v>
      </c>
      <c r="AC121" s="54">
        <v>50870000</v>
      </c>
      <c r="AD121" s="54">
        <v>136600000</v>
      </c>
      <c r="AE121" s="54">
        <v>55990000</v>
      </c>
      <c r="AF121" s="54">
        <v>31920000</v>
      </c>
      <c r="AG121" s="54">
        <v>0</v>
      </c>
      <c r="AH121" s="128" t="str">
        <f>VLOOKUP(B121,'Ma sector'!A:E,5,0)</f>
        <v>Công nghệ Thông tin</v>
      </c>
    </row>
    <row r="122" spans="1:34">
      <c r="A122" s="54" t="s">
        <v>236</v>
      </c>
      <c r="B122" s="54">
        <v>229</v>
      </c>
      <c r="C122" s="54">
        <v>4</v>
      </c>
      <c r="D122" s="54">
        <v>73778000</v>
      </c>
      <c r="E122" s="54">
        <v>172327000</v>
      </c>
      <c r="F122" s="54">
        <v>1094000</v>
      </c>
      <c r="G122" s="54">
        <v>112712000</v>
      </c>
      <c r="H122" s="54">
        <v>0</v>
      </c>
      <c r="I122" s="54">
        <v>162670000</v>
      </c>
      <c r="J122" s="54">
        <v>0</v>
      </c>
      <c r="K122" s="54">
        <v>94430000</v>
      </c>
      <c r="L122" s="54">
        <v>10070000</v>
      </c>
      <c r="M122" s="54">
        <v>32350000</v>
      </c>
      <c r="N122" s="54">
        <v>0</v>
      </c>
      <c r="O122" s="54">
        <v>0</v>
      </c>
      <c r="P122" s="54">
        <v>0</v>
      </c>
      <c r="Q122" s="54">
        <v>37185000</v>
      </c>
      <c r="R122" s="54">
        <v>51512000</v>
      </c>
      <c r="S122" s="54">
        <v>67500000</v>
      </c>
      <c r="T122" s="54">
        <v>0</v>
      </c>
      <c r="U122" s="54">
        <v>0</v>
      </c>
      <c r="V122" s="54">
        <v>59389000</v>
      </c>
      <c r="W122" s="54">
        <v>58271000</v>
      </c>
      <c r="X122" s="54">
        <v>59184000</v>
      </c>
      <c r="Y122" s="54">
        <v>1174000</v>
      </c>
      <c r="Z122" s="54">
        <v>391000</v>
      </c>
      <c r="AA122" s="54">
        <v>418000</v>
      </c>
      <c r="AB122" s="54">
        <v>0</v>
      </c>
      <c r="AC122" s="54">
        <v>0</v>
      </c>
      <c r="AD122" s="54">
        <v>49832000</v>
      </c>
      <c r="AE122" s="54">
        <v>54858000</v>
      </c>
      <c r="AF122" s="54">
        <v>0</v>
      </c>
      <c r="AG122" s="54">
        <v>2514000</v>
      </c>
      <c r="AH122" s="128" t="str">
        <f>VLOOKUP(B122,'Ma sector'!A:E,5,0)</f>
        <v>Hàng Tiêu dùng</v>
      </c>
    </row>
    <row r="123" spans="1:34">
      <c r="A123" s="54" t="s">
        <v>237</v>
      </c>
      <c r="B123" s="54">
        <v>336</v>
      </c>
      <c r="C123" s="54">
        <v>4</v>
      </c>
      <c r="D123" s="54">
        <v>1666248000</v>
      </c>
      <c r="E123" s="54">
        <v>1123168000</v>
      </c>
      <c r="F123" s="54">
        <v>1684039000</v>
      </c>
      <c r="G123" s="54">
        <v>1222257000</v>
      </c>
      <c r="H123" s="54">
        <v>1312666000</v>
      </c>
      <c r="I123" s="54">
        <v>1144722000</v>
      </c>
      <c r="J123" s="54">
        <v>1595206000</v>
      </c>
      <c r="K123" s="54">
        <v>851942000</v>
      </c>
      <c r="L123" s="54">
        <v>1445860000</v>
      </c>
      <c r="M123" s="54">
        <v>1998456000</v>
      </c>
      <c r="N123" s="54">
        <v>1515727000</v>
      </c>
      <c r="O123" s="54">
        <v>1801297000</v>
      </c>
      <c r="P123" s="54">
        <v>1609096000</v>
      </c>
      <c r="Q123" s="54">
        <v>2437166000</v>
      </c>
      <c r="R123" s="54">
        <v>1742621000</v>
      </c>
      <c r="S123" s="54">
        <v>2177085000</v>
      </c>
      <c r="T123" s="54">
        <v>3462222000</v>
      </c>
      <c r="U123" s="54">
        <v>3686855000</v>
      </c>
      <c r="V123" s="54">
        <v>2073835000</v>
      </c>
      <c r="W123" s="54">
        <v>1759101000</v>
      </c>
      <c r="X123" s="54">
        <v>1272241000</v>
      </c>
      <c r="Y123" s="54">
        <v>2724697000</v>
      </c>
      <c r="Z123" s="54">
        <v>1525710000</v>
      </c>
      <c r="AA123" s="54">
        <v>1072998000</v>
      </c>
      <c r="AB123" s="54">
        <v>664094000</v>
      </c>
      <c r="AC123" s="54">
        <v>1530781000</v>
      </c>
      <c r="AD123" s="54">
        <v>355881000</v>
      </c>
      <c r="AE123" s="54">
        <v>647219000</v>
      </c>
      <c r="AF123" s="54">
        <v>789508000</v>
      </c>
      <c r="AG123" s="54">
        <v>517455000</v>
      </c>
      <c r="AH123" s="128" t="str">
        <f>VLOOKUP(B123,'Ma sector'!A:E,5,0)</f>
        <v>Tài chính</v>
      </c>
    </row>
    <row r="124" spans="1:34">
      <c r="A124" s="54" t="s">
        <v>1630</v>
      </c>
      <c r="B124" s="54">
        <v>217</v>
      </c>
      <c r="C124" s="54">
        <v>4</v>
      </c>
      <c r="D124" s="54">
        <v>0</v>
      </c>
      <c r="E124" s="54">
        <v>0</v>
      </c>
      <c r="F124" s="54">
        <v>0</v>
      </c>
      <c r="G124" s="54">
        <v>0</v>
      </c>
      <c r="H124" s="54">
        <v>0</v>
      </c>
      <c r="I124" s="54">
        <v>0</v>
      </c>
      <c r="J124" s="54">
        <v>0</v>
      </c>
      <c r="K124" s="54">
        <v>0</v>
      </c>
      <c r="L124" s="54">
        <v>45000</v>
      </c>
      <c r="M124" s="54">
        <v>0</v>
      </c>
      <c r="N124" s="54">
        <v>0</v>
      </c>
      <c r="O124" s="54">
        <v>0</v>
      </c>
      <c r="P124" s="54">
        <v>84000</v>
      </c>
      <c r="Q124" s="54">
        <v>40000</v>
      </c>
      <c r="R124" s="54">
        <v>0</v>
      </c>
      <c r="S124" s="54">
        <v>0</v>
      </c>
      <c r="T124" s="54">
        <v>0</v>
      </c>
      <c r="U124" s="54">
        <v>0</v>
      </c>
      <c r="V124" s="54">
        <v>42000</v>
      </c>
      <c r="W124" s="54">
        <v>44000</v>
      </c>
      <c r="X124" s="54">
        <v>47000</v>
      </c>
      <c r="Y124" s="54">
        <v>50000</v>
      </c>
      <c r="Z124" s="54">
        <v>53000</v>
      </c>
      <c r="AA124" s="54">
        <v>0</v>
      </c>
      <c r="AB124" s="54">
        <v>448000</v>
      </c>
      <c r="AC124" s="54">
        <v>0</v>
      </c>
      <c r="AD124" s="54">
        <v>59000</v>
      </c>
      <c r="AE124" s="54">
        <v>63000</v>
      </c>
      <c r="AF124" s="54">
        <v>201000</v>
      </c>
      <c r="AG124" s="54">
        <v>0</v>
      </c>
      <c r="AH124" s="128" t="str">
        <f>VLOOKUP(B124,'Ma sector'!A:E,5,0)</f>
        <v>Hàng Tiêu dùng</v>
      </c>
    </row>
    <row r="125" spans="1:34">
      <c r="A125" s="54" t="s">
        <v>238</v>
      </c>
      <c r="B125" s="54">
        <v>277</v>
      </c>
      <c r="C125" s="54">
        <v>4</v>
      </c>
      <c r="D125" s="54">
        <v>122337000</v>
      </c>
      <c r="E125" s="54">
        <v>27317000</v>
      </c>
      <c r="F125" s="54">
        <v>9827000</v>
      </c>
      <c r="G125" s="54">
        <v>18580000</v>
      </c>
      <c r="H125" s="54">
        <v>832000</v>
      </c>
      <c r="I125" s="54">
        <v>49027000</v>
      </c>
      <c r="J125" s="54">
        <v>1101000</v>
      </c>
      <c r="K125" s="54">
        <v>46483000</v>
      </c>
      <c r="L125" s="54">
        <v>12025000</v>
      </c>
      <c r="M125" s="54">
        <v>50247000</v>
      </c>
      <c r="N125" s="54">
        <v>27619000</v>
      </c>
      <c r="O125" s="54">
        <v>255000</v>
      </c>
      <c r="P125" s="54">
        <v>13000000</v>
      </c>
      <c r="Q125" s="54">
        <v>0</v>
      </c>
      <c r="R125" s="54">
        <v>51464000</v>
      </c>
      <c r="S125" s="54">
        <v>51281000</v>
      </c>
      <c r="T125" s="54">
        <v>104854000</v>
      </c>
      <c r="U125" s="54">
        <v>11823000</v>
      </c>
      <c r="V125" s="54">
        <v>184016000</v>
      </c>
      <c r="W125" s="54">
        <v>20123000</v>
      </c>
      <c r="X125" s="54">
        <v>61500000</v>
      </c>
      <c r="Y125" s="54">
        <v>72078000</v>
      </c>
      <c r="Z125" s="54">
        <v>37405000</v>
      </c>
      <c r="AA125" s="54">
        <v>13846000</v>
      </c>
      <c r="AB125" s="54">
        <v>15354000</v>
      </c>
      <c r="AC125" s="54">
        <v>35632000</v>
      </c>
      <c r="AD125" s="54">
        <v>1309000</v>
      </c>
      <c r="AE125" s="54">
        <v>1333000</v>
      </c>
      <c r="AF125" s="54">
        <v>0</v>
      </c>
      <c r="AG125" s="54">
        <v>1220000</v>
      </c>
      <c r="AH125" s="128" t="str">
        <f>VLOOKUP(B125,'Ma sector'!A:E,5,0)</f>
        <v>Tiện ích Cộng đồng</v>
      </c>
    </row>
    <row r="126" spans="1:34">
      <c r="A126" s="54" t="s">
        <v>239</v>
      </c>
      <c r="B126" s="54">
        <v>211</v>
      </c>
      <c r="C126" s="54">
        <v>4</v>
      </c>
      <c r="D126" s="54">
        <v>0</v>
      </c>
      <c r="E126" s="54">
        <v>3900000</v>
      </c>
      <c r="F126" s="54">
        <v>5880000</v>
      </c>
      <c r="G126" s="54">
        <v>21530000</v>
      </c>
      <c r="H126" s="54">
        <v>2300000</v>
      </c>
      <c r="I126" s="54">
        <v>2400000</v>
      </c>
      <c r="J126" s="54">
        <v>440000</v>
      </c>
      <c r="K126" s="54">
        <v>0</v>
      </c>
      <c r="L126" s="54">
        <v>0</v>
      </c>
      <c r="M126" s="54">
        <v>0</v>
      </c>
      <c r="N126" s="54">
        <v>0</v>
      </c>
      <c r="O126" s="54">
        <v>0</v>
      </c>
      <c r="P126" s="54">
        <v>0</v>
      </c>
      <c r="Q126" s="54">
        <v>9650000</v>
      </c>
      <c r="R126" s="54">
        <v>16000000</v>
      </c>
      <c r="S126" s="54">
        <v>0</v>
      </c>
      <c r="T126" s="54">
        <v>0</v>
      </c>
      <c r="U126" s="54">
        <v>0</v>
      </c>
      <c r="V126" s="54">
        <v>0</v>
      </c>
      <c r="W126" s="54">
        <v>0</v>
      </c>
      <c r="X126" s="54">
        <v>0</v>
      </c>
      <c r="Y126" s="54">
        <v>12420000</v>
      </c>
      <c r="Z126" s="54">
        <v>0</v>
      </c>
      <c r="AA126" s="54">
        <v>0</v>
      </c>
      <c r="AB126" s="54">
        <v>860000</v>
      </c>
      <c r="AC126" s="54">
        <v>460000</v>
      </c>
      <c r="AD126" s="54">
        <v>0</v>
      </c>
      <c r="AE126" s="54">
        <v>0</v>
      </c>
      <c r="AF126" s="54">
        <v>0</v>
      </c>
      <c r="AG126" s="54">
        <v>430000</v>
      </c>
      <c r="AH126" s="128" t="str">
        <f>VLOOKUP(B126,'Ma sector'!A:E,5,0)</f>
        <v>Hàng Tiêu dùng</v>
      </c>
    </row>
    <row r="127" spans="1:34">
      <c r="A127" s="54" t="s">
        <v>240</v>
      </c>
      <c r="B127" s="54">
        <v>308</v>
      </c>
      <c r="C127" s="54">
        <v>2</v>
      </c>
      <c r="D127" s="54">
        <v>28974000</v>
      </c>
      <c r="E127" s="54">
        <v>205289000</v>
      </c>
      <c r="F127" s="54">
        <v>140333000</v>
      </c>
      <c r="G127" s="54">
        <v>87236000</v>
      </c>
      <c r="H127" s="54">
        <v>138972000</v>
      </c>
      <c r="I127" s="54">
        <v>102407000</v>
      </c>
      <c r="J127" s="54">
        <v>41299000</v>
      </c>
      <c r="K127" s="54">
        <v>12970000</v>
      </c>
      <c r="L127" s="54">
        <v>10350000</v>
      </c>
      <c r="M127" s="54">
        <v>36765000</v>
      </c>
      <c r="N127" s="54">
        <v>45469000</v>
      </c>
      <c r="O127" s="54">
        <v>13548000</v>
      </c>
      <c r="P127" s="54">
        <v>42119000</v>
      </c>
      <c r="Q127" s="54">
        <v>582000</v>
      </c>
      <c r="R127" s="54">
        <v>130330000</v>
      </c>
      <c r="S127" s="54">
        <v>65933000</v>
      </c>
      <c r="T127" s="54">
        <v>76164000</v>
      </c>
      <c r="U127" s="54">
        <v>74005000</v>
      </c>
      <c r="V127" s="54">
        <v>72101000</v>
      </c>
      <c r="W127" s="54">
        <v>120742000</v>
      </c>
      <c r="X127" s="54">
        <v>61545000</v>
      </c>
      <c r="Y127" s="54">
        <v>53136000</v>
      </c>
      <c r="Z127" s="54">
        <v>45649000</v>
      </c>
      <c r="AA127" s="54">
        <v>48040000</v>
      </c>
      <c r="AB127" s="54">
        <v>4545000</v>
      </c>
      <c r="AC127" s="54">
        <v>23040000</v>
      </c>
      <c r="AD127" s="54">
        <v>36255000</v>
      </c>
      <c r="AE127" s="54">
        <v>26810000</v>
      </c>
      <c r="AF127" s="54">
        <v>8826000</v>
      </c>
      <c r="AG127" s="54">
        <v>72690000</v>
      </c>
      <c r="AH127" s="128" t="str">
        <f>VLOOKUP(B127,'Ma sector'!A:E,5,0)</f>
        <v>Công nghệ Thông tin</v>
      </c>
    </row>
    <row r="128" spans="1:34">
      <c r="A128" s="54" t="s">
        <v>241</v>
      </c>
      <c r="B128" s="54">
        <v>166</v>
      </c>
      <c r="C128" s="54">
        <v>4</v>
      </c>
      <c r="D128" s="54">
        <v>316320000</v>
      </c>
      <c r="E128" s="54">
        <v>1039090000</v>
      </c>
      <c r="F128" s="54">
        <v>1351220000</v>
      </c>
      <c r="G128" s="54">
        <v>1082130000</v>
      </c>
      <c r="H128" s="54">
        <v>1196800000</v>
      </c>
      <c r="I128" s="54">
        <v>2353530000</v>
      </c>
      <c r="J128" s="54">
        <v>1239740000</v>
      </c>
      <c r="K128" s="54">
        <v>1677800000</v>
      </c>
      <c r="L128" s="54">
        <v>999500000</v>
      </c>
      <c r="M128" s="54">
        <v>408830000</v>
      </c>
      <c r="N128" s="54">
        <v>536690000</v>
      </c>
      <c r="O128" s="54">
        <v>1022400000</v>
      </c>
      <c r="P128" s="54">
        <v>606580000</v>
      </c>
      <c r="Q128" s="54">
        <v>607890000</v>
      </c>
      <c r="R128" s="54">
        <v>305130000</v>
      </c>
      <c r="S128" s="54">
        <v>240440000</v>
      </c>
      <c r="T128" s="54">
        <v>173800000</v>
      </c>
      <c r="U128" s="54">
        <v>765970000</v>
      </c>
      <c r="V128" s="54">
        <v>413180000</v>
      </c>
      <c r="W128" s="54">
        <v>507590000</v>
      </c>
      <c r="X128" s="54">
        <v>0</v>
      </c>
      <c r="Y128" s="54">
        <v>132290000</v>
      </c>
      <c r="Z128" s="54">
        <v>138410000</v>
      </c>
      <c r="AA128" s="54">
        <v>41270000</v>
      </c>
      <c r="AB128" s="54">
        <v>213170000</v>
      </c>
      <c r="AC128" s="54">
        <v>120790000</v>
      </c>
      <c r="AD128" s="54">
        <v>44070000</v>
      </c>
      <c r="AE128" s="54">
        <v>50430000</v>
      </c>
      <c r="AF128" s="54">
        <v>63160000</v>
      </c>
      <c r="AG128" s="54">
        <v>181450000</v>
      </c>
      <c r="AH128" s="128" t="str">
        <f>VLOOKUP(B128,'Ma sector'!A:E,5,0)</f>
        <v>Nguyên vật liệu</v>
      </c>
    </row>
    <row r="129" spans="1:34">
      <c r="A129" s="54" t="s">
        <v>242</v>
      </c>
      <c r="B129" s="54">
        <v>196</v>
      </c>
      <c r="C129" s="54">
        <v>4</v>
      </c>
      <c r="D129" s="54">
        <v>100510000</v>
      </c>
      <c r="E129" s="54">
        <v>278500000</v>
      </c>
      <c r="F129" s="54">
        <v>375550000</v>
      </c>
      <c r="G129" s="54">
        <v>743730000</v>
      </c>
      <c r="H129" s="54">
        <v>44570000</v>
      </c>
      <c r="I129" s="54">
        <v>212080000</v>
      </c>
      <c r="J129" s="54">
        <v>121100000</v>
      </c>
      <c r="K129" s="54">
        <v>292620000</v>
      </c>
      <c r="L129" s="54">
        <v>2210000</v>
      </c>
      <c r="M129" s="54">
        <v>243100000</v>
      </c>
      <c r="N129" s="54">
        <v>156710000</v>
      </c>
      <c r="O129" s="54">
        <v>171900000</v>
      </c>
      <c r="P129" s="54">
        <v>168760000</v>
      </c>
      <c r="Q129" s="54">
        <v>24000000</v>
      </c>
      <c r="R129" s="54">
        <v>255230000</v>
      </c>
      <c r="S129" s="54">
        <v>100580000</v>
      </c>
      <c r="T129" s="54">
        <v>89100000</v>
      </c>
      <c r="U129" s="54">
        <v>153710000</v>
      </c>
      <c r="V129" s="54">
        <v>292220000</v>
      </c>
      <c r="W129" s="54">
        <v>406570000</v>
      </c>
      <c r="X129" s="54">
        <v>54500000</v>
      </c>
      <c r="Y129" s="54">
        <v>316250000</v>
      </c>
      <c r="Z129" s="54">
        <v>19080000</v>
      </c>
      <c r="AA129" s="54">
        <v>220290000</v>
      </c>
      <c r="AB129" s="54">
        <v>173090000</v>
      </c>
      <c r="AC129" s="54">
        <v>55420000</v>
      </c>
      <c r="AD129" s="54">
        <v>0</v>
      </c>
      <c r="AE129" s="54">
        <v>55000000</v>
      </c>
      <c r="AF129" s="54">
        <v>126400000</v>
      </c>
      <c r="AG129" s="54">
        <v>158080000</v>
      </c>
      <c r="AH129" s="128" t="str">
        <f>VLOOKUP(B129,'Ma sector'!A:E,5,0)</f>
        <v>Công nghiệp</v>
      </c>
    </row>
    <row r="130" spans="1:34">
      <c r="A130" s="54" t="s">
        <v>243</v>
      </c>
      <c r="B130" s="54">
        <v>310</v>
      </c>
      <c r="C130" s="54">
        <v>4</v>
      </c>
      <c r="D130" s="54">
        <v>34959000</v>
      </c>
      <c r="E130" s="54">
        <v>14550000</v>
      </c>
      <c r="F130" s="54">
        <v>51000</v>
      </c>
      <c r="G130" s="54">
        <v>13521000</v>
      </c>
      <c r="H130" s="54">
        <v>32720000</v>
      </c>
      <c r="I130" s="54">
        <v>70303000</v>
      </c>
      <c r="J130" s="54">
        <v>12852000</v>
      </c>
      <c r="K130" s="54">
        <v>1300000</v>
      </c>
      <c r="L130" s="54">
        <v>1511000</v>
      </c>
      <c r="M130" s="54">
        <v>50000</v>
      </c>
      <c r="N130" s="54">
        <v>18504000</v>
      </c>
      <c r="O130" s="54">
        <v>63034000</v>
      </c>
      <c r="P130" s="54">
        <v>520000</v>
      </c>
      <c r="Q130" s="54">
        <v>0</v>
      </c>
      <c r="R130" s="54">
        <v>20100000</v>
      </c>
      <c r="S130" s="54">
        <v>10200000</v>
      </c>
      <c r="T130" s="54">
        <v>8193000</v>
      </c>
      <c r="U130" s="54">
        <v>5404000</v>
      </c>
      <c r="V130" s="54">
        <v>255000</v>
      </c>
      <c r="W130" s="54">
        <v>0</v>
      </c>
      <c r="X130" s="54">
        <v>15351000</v>
      </c>
      <c r="Y130" s="54">
        <v>3640000</v>
      </c>
      <c r="Z130" s="54">
        <v>4530000</v>
      </c>
      <c r="AA130" s="54">
        <v>0</v>
      </c>
      <c r="AB130" s="54">
        <v>1571000</v>
      </c>
      <c r="AC130" s="54">
        <v>51000</v>
      </c>
      <c r="AD130" s="54">
        <v>7800000</v>
      </c>
      <c r="AE130" s="54">
        <v>7420000</v>
      </c>
      <c r="AF130" s="54">
        <v>1020000</v>
      </c>
      <c r="AG130" s="54">
        <v>4680000</v>
      </c>
      <c r="AH130" s="128" t="str">
        <f>VLOOKUP(B130,'Ma sector'!A:E,5,0)</f>
        <v>Công nghệ Thông tin</v>
      </c>
    </row>
    <row r="131" spans="1:34">
      <c r="A131" s="54" t="s">
        <v>244</v>
      </c>
      <c r="B131" s="54">
        <v>250</v>
      </c>
      <c r="C131" s="54">
        <v>4</v>
      </c>
      <c r="D131" s="54">
        <v>27553000</v>
      </c>
      <c r="E131" s="54">
        <v>21623000</v>
      </c>
      <c r="F131" s="54">
        <v>9439000</v>
      </c>
      <c r="G131" s="54">
        <v>8161000</v>
      </c>
      <c r="H131" s="54">
        <v>0</v>
      </c>
      <c r="I131" s="54">
        <v>0</v>
      </c>
      <c r="J131" s="54">
        <v>27596000</v>
      </c>
      <c r="K131" s="54">
        <v>1992000</v>
      </c>
      <c r="L131" s="54">
        <v>3200000</v>
      </c>
      <c r="M131" s="54">
        <v>15126000</v>
      </c>
      <c r="N131" s="54">
        <v>13047000</v>
      </c>
      <c r="O131" s="54">
        <v>81517000</v>
      </c>
      <c r="P131" s="54">
        <v>65699000</v>
      </c>
      <c r="Q131" s="54">
        <v>16733000</v>
      </c>
      <c r="R131" s="54">
        <v>52065000</v>
      </c>
      <c r="S131" s="54">
        <v>40747000</v>
      </c>
      <c r="T131" s="54">
        <v>48474000</v>
      </c>
      <c r="U131" s="54">
        <v>34027000</v>
      </c>
      <c r="V131" s="54">
        <v>95751000</v>
      </c>
      <c r="W131" s="54">
        <v>28217000</v>
      </c>
      <c r="X131" s="54">
        <v>59992000</v>
      </c>
      <c r="Y131" s="54">
        <v>39795000</v>
      </c>
      <c r="Z131" s="54">
        <v>15484000</v>
      </c>
      <c r="AA131" s="54">
        <v>11718000</v>
      </c>
      <c r="AB131" s="54">
        <v>13545000</v>
      </c>
      <c r="AC131" s="54">
        <v>28829000</v>
      </c>
      <c r="AD131" s="54">
        <v>3375000</v>
      </c>
      <c r="AE131" s="54">
        <v>13707000</v>
      </c>
      <c r="AF131" s="54">
        <v>125264000</v>
      </c>
      <c r="AG131" s="54">
        <v>104398000</v>
      </c>
      <c r="AH131" s="128" t="str">
        <f>VLOOKUP(B131,'Ma sector'!A:E,5,0)</f>
        <v>Dịch vụ Tiêu dùng</v>
      </c>
    </row>
    <row r="132" spans="1:34">
      <c r="A132" s="54" t="s">
        <v>245</v>
      </c>
      <c r="B132" s="54">
        <v>217</v>
      </c>
      <c r="C132" s="54">
        <v>4</v>
      </c>
      <c r="D132" s="54">
        <v>1905121000</v>
      </c>
      <c r="E132" s="54">
        <v>1064486000</v>
      </c>
      <c r="F132" s="54">
        <v>1612137000</v>
      </c>
      <c r="G132" s="54">
        <v>1448616000</v>
      </c>
      <c r="H132" s="54">
        <v>1793147000</v>
      </c>
      <c r="I132" s="54">
        <v>4641444000</v>
      </c>
      <c r="J132" s="54">
        <v>1447434000</v>
      </c>
      <c r="K132" s="54">
        <v>2001998000</v>
      </c>
      <c r="L132" s="54">
        <v>1595509000</v>
      </c>
      <c r="M132" s="54">
        <v>1132653000</v>
      </c>
      <c r="N132" s="54">
        <v>1103941000</v>
      </c>
      <c r="O132" s="54">
        <v>703955000</v>
      </c>
      <c r="P132" s="54">
        <v>202176000</v>
      </c>
      <c r="Q132" s="54">
        <v>717035000</v>
      </c>
      <c r="R132" s="54">
        <v>3421142000</v>
      </c>
      <c r="S132" s="54">
        <v>6420226000</v>
      </c>
      <c r="T132" s="54">
        <v>2798343000</v>
      </c>
      <c r="U132" s="54">
        <v>1410081000</v>
      </c>
      <c r="V132" s="54">
        <v>1359972000</v>
      </c>
      <c r="W132" s="54">
        <v>3287773000</v>
      </c>
      <c r="X132" s="54">
        <v>2852103000</v>
      </c>
      <c r="Y132" s="54">
        <v>1224372000</v>
      </c>
      <c r="Z132" s="54">
        <v>5913880000</v>
      </c>
      <c r="AA132" s="54">
        <v>2896430000</v>
      </c>
      <c r="AB132" s="54">
        <v>753750000</v>
      </c>
      <c r="AC132" s="54">
        <v>515270000</v>
      </c>
      <c r="AD132" s="54">
        <v>6794477000</v>
      </c>
      <c r="AE132" s="54">
        <v>1498158000</v>
      </c>
      <c r="AF132" s="54">
        <v>1483998000</v>
      </c>
      <c r="AG132" s="54">
        <v>1521944000</v>
      </c>
      <c r="AH132" s="128" t="str">
        <f>VLOOKUP(B132,'Ma sector'!A:E,5,0)</f>
        <v>Hàng Tiêu dùng</v>
      </c>
    </row>
    <row r="133" spans="1:34">
      <c r="A133" s="54" t="s">
        <v>246</v>
      </c>
      <c r="B133" s="54">
        <v>275</v>
      </c>
      <c r="C133" s="54">
        <v>3</v>
      </c>
      <c r="D133" s="54">
        <v>1476565000</v>
      </c>
      <c r="E133" s="54">
        <v>2408381000</v>
      </c>
      <c r="F133" s="54">
        <v>2871440000</v>
      </c>
      <c r="G133" s="54">
        <v>2543799000</v>
      </c>
      <c r="H133" s="54">
        <v>1376994000</v>
      </c>
      <c r="I133" s="54">
        <v>1127460000</v>
      </c>
      <c r="J133" s="54">
        <v>1345201000</v>
      </c>
      <c r="K133" s="54">
        <v>1274347000</v>
      </c>
      <c r="L133" s="54">
        <v>235607000</v>
      </c>
      <c r="M133" s="54">
        <v>316774000</v>
      </c>
      <c r="N133" s="54">
        <v>295567000</v>
      </c>
      <c r="O133" s="54">
        <v>653052000</v>
      </c>
      <c r="P133" s="54">
        <v>663237000</v>
      </c>
      <c r="Q133" s="54">
        <v>628210000</v>
      </c>
      <c r="R133" s="54">
        <v>1116183000</v>
      </c>
      <c r="S133" s="54">
        <v>437152000</v>
      </c>
      <c r="T133" s="54">
        <v>676485000</v>
      </c>
      <c r="U133" s="54">
        <v>904060000</v>
      </c>
      <c r="V133" s="54">
        <v>143945000</v>
      </c>
      <c r="W133" s="54">
        <v>227374000</v>
      </c>
      <c r="X133" s="54">
        <v>778901000</v>
      </c>
      <c r="Y133" s="54">
        <v>234714000</v>
      </c>
      <c r="Z133" s="54">
        <v>1698936000</v>
      </c>
      <c r="AA133" s="54">
        <v>614745000</v>
      </c>
      <c r="AB133" s="54">
        <v>130824000</v>
      </c>
      <c r="AC133" s="54">
        <v>1541563000</v>
      </c>
      <c r="AD133" s="54">
        <v>970302000</v>
      </c>
      <c r="AE133" s="54">
        <v>448898000</v>
      </c>
      <c r="AF133" s="54">
        <v>540330000</v>
      </c>
      <c r="AG133" s="54">
        <v>1917399000</v>
      </c>
      <c r="AH133" s="128" t="str">
        <f>VLOOKUP(B133,'Ma sector'!A:E,5,0)</f>
        <v>Tiện ích Cộng đồng</v>
      </c>
    </row>
    <row r="134" spans="1:34">
      <c r="A134" s="54" t="s">
        <v>247</v>
      </c>
      <c r="B134" s="54">
        <v>181</v>
      </c>
      <c r="C134" s="54">
        <v>4</v>
      </c>
      <c r="D134" s="54">
        <v>32550000</v>
      </c>
      <c r="E134" s="54">
        <v>24880000</v>
      </c>
      <c r="F134" s="54">
        <v>18723000</v>
      </c>
      <c r="G134" s="54">
        <v>5752000</v>
      </c>
      <c r="H134" s="54">
        <v>1650000</v>
      </c>
      <c r="I134" s="54">
        <v>6849000</v>
      </c>
      <c r="J134" s="54">
        <v>42000</v>
      </c>
      <c r="K134" s="54">
        <v>17480000</v>
      </c>
      <c r="L134" s="54">
        <v>12723000</v>
      </c>
      <c r="M134" s="54">
        <v>6400000</v>
      </c>
      <c r="N134" s="54">
        <v>37192000</v>
      </c>
      <c r="O134" s="54">
        <v>4100000</v>
      </c>
      <c r="P134" s="54">
        <v>18634000</v>
      </c>
      <c r="Q134" s="54">
        <v>20754000</v>
      </c>
      <c r="R134" s="54">
        <v>10449000</v>
      </c>
      <c r="S134" s="54">
        <v>8755000</v>
      </c>
      <c r="T134" s="54">
        <v>18174000</v>
      </c>
      <c r="U134" s="54">
        <v>14858000</v>
      </c>
      <c r="V134" s="54">
        <v>782000</v>
      </c>
      <c r="W134" s="54">
        <v>13720000</v>
      </c>
      <c r="X134" s="54">
        <v>8870000</v>
      </c>
      <c r="Y134" s="54">
        <v>22657000</v>
      </c>
      <c r="Z134" s="54">
        <v>169000</v>
      </c>
      <c r="AA134" s="54">
        <v>147341000</v>
      </c>
      <c r="AB134" s="54">
        <v>40618000</v>
      </c>
      <c r="AC134" s="54">
        <v>38514000</v>
      </c>
      <c r="AD134" s="54">
        <v>13018755000</v>
      </c>
      <c r="AE134" s="54">
        <v>6536000</v>
      </c>
      <c r="AF134" s="54">
        <v>148000</v>
      </c>
      <c r="AG134" s="54">
        <v>5050000</v>
      </c>
      <c r="AH134" s="128" t="str">
        <f>VLOOKUP(B134,'Ma sector'!A:E,5,0)</f>
        <v>Công nghiệp</v>
      </c>
    </row>
    <row r="135" spans="1:34">
      <c r="A135" s="54" t="s">
        <v>248</v>
      </c>
      <c r="B135" s="54">
        <v>253</v>
      </c>
      <c r="C135" s="54">
        <v>4</v>
      </c>
      <c r="D135" s="54">
        <v>57410000</v>
      </c>
      <c r="E135" s="54">
        <v>56835000</v>
      </c>
      <c r="F135" s="54">
        <v>6563000</v>
      </c>
      <c r="G135" s="54">
        <v>17613000</v>
      </c>
      <c r="H135" s="54">
        <v>2790000</v>
      </c>
      <c r="I135" s="54">
        <v>2890000</v>
      </c>
      <c r="J135" s="54">
        <v>0</v>
      </c>
      <c r="K135" s="54">
        <v>300000</v>
      </c>
      <c r="L135" s="54">
        <v>3420000</v>
      </c>
      <c r="M135" s="54">
        <v>0</v>
      </c>
      <c r="N135" s="54">
        <v>0</v>
      </c>
      <c r="O135" s="54">
        <v>2320000</v>
      </c>
      <c r="P135" s="54">
        <v>270000</v>
      </c>
      <c r="Q135" s="54">
        <v>27810000</v>
      </c>
      <c r="R135" s="54">
        <v>0</v>
      </c>
      <c r="S135" s="54">
        <v>288000</v>
      </c>
      <c r="T135" s="54">
        <v>0</v>
      </c>
      <c r="U135" s="54">
        <v>295000</v>
      </c>
      <c r="V135" s="54">
        <v>0</v>
      </c>
      <c r="W135" s="54">
        <v>39192000</v>
      </c>
      <c r="X135" s="54">
        <v>0</v>
      </c>
      <c r="Y135" s="54">
        <v>780000</v>
      </c>
      <c r="Z135" s="54">
        <v>243000</v>
      </c>
      <c r="AA135" s="54">
        <v>260000</v>
      </c>
      <c r="AB135" s="54">
        <v>834000</v>
      </c>
      <c r="AC135" s="54">
        <v>1813000</v>
      </c>
      <c r="AD135" s="54">
        <v>6022000</v>
      </c>
      <c r="AE135" s="54">
        <v>0</v>
      </c>
      <c r="AF135" s="54">
        <v>0</v>
      </c>
      <c r="AG135" s="54">
        <v>12336000</v>
      </c>
      <c r="AH135" s="128" t="str">
        <f>VLOOKUP(B135,'Ma sector'!A:E,5,0)</f>
        <v>Dịch vụ Tiêu dùng</v>
      </c>
    </row>
    <row r="136" spans="1:34">
      <c r="A136" s="54" t="s">
        <v>249</v>
      </c>
      <c r="B136" s="54">
        <v>151</v>
      </c>
      <c r="C136" s="54">
        <v>4</v>
      </c>
      <c r="D136" s="54">
        <v>0</v>
      </c>
      <c r="E136" s="54">
        <v>16010000</v>
      </c>
      <c r="F136" s="54">
        <v>80770000</v>
      </c>
      <c r="G136" s="54">
        <v>30720000</v>
      </c>
      <c r="H136" s="54">
        <v>14880000</v>
      </c>
      <c r="I136" s="54">
        <v>46460000</v>
      </c>
      <c r="J136" s="54">
        <v>67110000</v>
      </c>
      <c r="K136" s="54">
        <v>27400000</v>
      </c>
      <c r="L136" s="54">
        <v>2760000</v>
      </c>
      <c r="M136" s="54">
        <v>14700000</v>
      </c>
      <c r="N136" s="54">
        <v>4050000</v>
      </c>
      <c r="O136" s="54">
        <v>21790000</v>
      </c>
      <c r="P136" s="54">
        <v>13600000</v>
      </c>
      <c r="Q136" s="54">
        <v>60060000</v>
      </c>
      <c r="R136" s="54">
        <v>106940000</v>
      </c>
      <c r="S136" s="54">
        <v>0</v>
      </c>
      <c r="T136" s="54">
        <v>81600000</v>
      </c>
      <c r="U136" s="54">
        <v>62590000</v>
      </c>
      <c r="V136" s="54">
        <v>118390000</v>
      </c>
      <c r="W136" s="54">
        <v>52810000</v>
      </c>
      <c r="X136" s="54">
        <v>2780000</v>
      </c>
      <c r="Y136" s="54">
        <v>90350000</v>
      </c>
      <c r="Z136" s="54">
        <v>19120000</v>
      </c>
      <c r="AA136" s="54">
        <v>41160000</v>
      </c>
      <c r="AB136" s="54">
        <v>0</v>
      </c>
      <c r="AC136" s="54">
        <v>20700000</v>
      </c>
      <c r="AD136" s="54">
        <v>151800000</v>
      </c>
      <c r="AE136" s="54">
        <v>65870000</v>
      </c>
      <c r="AF136" s="54">
        <v>11150000</v>
      </c>
      <c r="AG136" s="54">
        <v>42110000</v>
      </c>
      <c r="AH136" s="128" t="str">
        <f>VLOOKUP(B136,'Ma sector'!A:E,5,0)</f>
        <v>Nguyên vật liệu</v>
      </c>
    </row>
    <row r="137" spans="1:34">
      <c r="A137" s="54" t="s">
        <v>250</v>
      </c>
      <c r="B137" s="54">
        <v>336</v>
      </c>
      <c r="C137" s="54">
        <v>4</v>
      </c>
      <c r="D137" s="54">
        <v>23520000</v>
      </c>
      <c r="E137" s="54">
        <v>92850000</v>
      </c>
      <c r="F137" s="54">
        <v>18500000</v>
      </c>
      <c r="G137" s="54">
        <v>6210000</v>
      </c>
      <c r="H137" s="54">
        <v>42850000</v>
      </c>
      <c r="I137" s="54">
        <v>28840000</v>
      </c>
      <c r="J137" s="54">
        <v>86080000</v>
      </c>
      <c r="K137" s="54">
        <v>60870000</v>
      </c>
      <c r="L137" s="54">
        <v>730000</v>
      </c>
      <c r="M137" s="54">
        <v>1520000</v>
      </c>
      <c r="N137" s="54">
        <v>64000000</v>
      </c>
      <c r="O137" s="54">
        <v>64270000</v>
      </c>
      <c r="P137" s="54">
        <v>17060000</v>
      </c>
      <c r="Q137" s="54">
        <v>1500000</v>
      </c>
      <c r="R137" s="54">
        <v>21060000</v>
      </c>
      <c r="S137" s="54">
        <v>15000000</v>
      </c>
      <c r="T137" s="54">
        <v>800000</v>
      </c>
      <c r="U137" s="54">
        <v>2400000</v>
      </c>
      <c r="V137" s="54">
        <v>0</v>
      </c>
      <c r="W137" s="54">
        <v>0</v>
      </c>
      <c r="X137" s="54">
        <v>63080000</v>
      </c>
      <c r="Y137" s="54">
        <v>24630000</v>
      </c>
      <c r="Z137" s="54">
        <v>62590000</v>
      </c>
      <c r="AA137" s="54">
        <v>7330000</v>
      </c>
      <c r="AB137" s="54">
        <v>0</v>
      </c>
      <c r="AC137" s="54">
        <v>0</v>
      </c>
      <c r="AD137" s="54">
        <v>0</v>
      </c>
      <c r="AE137" s="54">
        <v>0</v>
      </c>
      <c r="AF137" s="54">
        <v>780000</v>
      </c>
      <c r="AG137" s="54">
        <v>0</v>
      </c>
      <c r="AH137" s="128" t="str">
        <f>VLOOKUP(B137,'Ma sector'!A:E,5,0)</f>
        <v>Tài chính</v>
      </c>
    </row>
    <row r="138" spans="1:34">
      <c r="A138" s="54" t="s">
        <v>119</v>
      </c>
      <c r="B138" s="54">
        <v>213</v>
      </c>
      <c r="C138" s="54">
        <v>3</v>
      </c>
      <c r="D138" s="54">
        <v>56899175000</v>
      </c>
      <c r="E138" s="54">
        <v>37446378000</v>
      </c>
      <c r="F138" s="54">
        <v>57549077000</v>
      </c>
      <c r="G138" s="54">
        <v>57031157000</v>
      </c>
      <c r="H138" s="54">
        <v>39185925000</v>
      </c>
      <c r="I138" s="54">
        <v>34567950000</v>
      </c>
      <c r="J138" s="54">
        <v>41716329000</v>
      </c>
      <c r="K138" s="54">
        <v>37212816000</v>
      </c>
      <c r="L138" s="54">
        <v>26465494000</v>
      </c>
      <c r="M138" s="54">
        <v>47945408000</v>
      </c>
      <c r="N138" s="54">
        <v>29215226000</v>
      </c>
      <c r="O138" s="54">
        <v>48993878000</v>
      </c>
      <c r="P138" s="54">
        <v>27926783000</v>
      </c>
      <c r="Q138" s="54">
        <v>25499102000</v>
      </c>
      <c r="R138" s="54">
        <v>22261535000</v>
      </c>
      <c r="S138" s="54">
        <v>35710498000</v>
      </c>
      <c r="T138" s="54">
        <v>50384945000</v>
      </c>
      <c r="U138" s="54">
        <v>34041842000</v>
      </c>
      <c r="V138" s="54">
        <v>18238027000</v>
      </c>
      <c r="W138" s="54">
        <v>17410856000</v>
      </c>
      <c r="X138" s="54">
        <v>114180648000</v>
      </c>
      <c r="Y138" s="54">
        <v>14561598000</v>
      </c>
      <c r="Z138" s="54">
        <v>52249456000</v>
      </c>
      <c r="AA138" s="54">
        <v>21043510000</v>
      </c>
      <c r="AB138" s="54">
        <v>12851334000</v>
      </c>
      <c r="AC138" s="54">
        <v>19653850000</v>
      </c>
      <c r="AD138" s="54">
        <v>13707063000</v>
      </c>
      <c r="AE138" s="54">
        <v>15139969000</v>
      </c>
      <c r="AF138" s="54">
        <v>15787234000</v>
      </c>
      <c r="AG138" s="54">
        <v>20106161000</v>
      </c>
      <c r="AH138" s="128" t="str">
        <f>VLOOKUP(B138,'Ma sector'!A:E,5,0)</f>
        <v>Hàng Tiêu dùng</v>
      </c>
    </row>
    <row r="139" spans="1:34">
      <c r="A139" s="54" t="s">
        <v>251</v>
      </c>
      <c r="B139" s="54">
        <v>181</v>
      </c>
      <c r="C139" s="54">
        <v>4</v>
      </c>
      <c r="D139" s="54">
        <v>0</v>
      </c>
      <c r="E139" s="54">
        <v>0</v>
      </c>
      <c r="F139" s="54">
        <v>0</v>
      </c>
      <c r="G139" s="54">
        <v>0</v>
      </c>
      <c r="H139" s="54">
        <v>0</v>
      </c>
      <c r="I139" s="54">
        <v>0</v>
      </c>
      <c r="J139" s="54">
        <v>0</v>
      </c>
      <c r="K139" s="54">
        <v>1460000</v>
      </c>
      <c r="L139" s="54">
        <v>0</v>
      </c>
      <c r="M139" s="54">
        <v>0</v>
      </c>
      <c r="N139" s="54">
        <v>8000000</v>
      </c>
      <c r="O139" s="54">
        <v>0</v>
      </c>
      <c r="P139" s="54">
        <v>0</v>
      </c>
      <c r="Q139" s="54">
        <v>0</v>
      </c>
      <c r="R139" s="54">
        <v>3800000</v>
      </c>
      <c r="S139" s="54">
        <v>0</v>
      </c>
      <c r="T139" s="54">
        <v>0</v>
      </c>
      <c r="U139" s="54">
        <v>0</v>
      </c>
      <c r="V139" s="54">
        <v>0</v>
      </c>
      <c r="W139" s="54">
        <v>0</v>
      </c>
      <c r="X139" s="54">
        <v>0</v>
      </c>
      <c r="Y139" s="54">
        <v>0</v>
      </c>
      <c r="Z139" s="54">
        <v>0</v>
      </c>
      <c r="AA139" s="54">
        <v>32110000</v>
      </c>
      <c r="AB139" s="54">
        <v>0</v>
      </c>
      <c r="AC139" s="54">
        <v>0</v>
      </c>
      <c r="AD139" s="54">
        <v>0</v>
      </c>
      <c r="AE139" s="54">
        <v>0</v>
      </c>
      <c r="AF139" s="54">
        <v>0</v>
      </c>
      <c r="AG139" s="54">
        <v>0</v>
      </c>
      <c r="AH139" s="128" t="str">
        <f>VLOOKUP(B139,'Ma sector'!A:E,5,0)</f>
        <v>Công nghiệp</v>
      </c>
    </row>
    <row r="140" spans="1:34">
      <c r="A140" s="54" t="s">
        <v>252</v>
      </c>
      <c r="B140" s="54">
        <v>181</v>
      </c>
      <c r="C140" s="54">
        <v>4</v>
      </c>
      <c r="D140" s="54">
        <v>0</v>
      </c>
      <c r="E140" s="54">
        <v>9900000</v>
      </c>
      <c r="F140" s="54">
        <v>4430000</v>
      </c>
      <c r="G140" s="54">
        <v>630000</v>
      </c>
      <c r="H140" s="54">
        <v>3120000</v>
      </c>
      <c r="I140" s="54">
        <v>46500000</v>
      </c>
      <c r="J140" s="54">
        <v>53010000</v>
      </c>
      <c r="K140" s="54">
        <v>3000000</v>
      </c>
      <c r="L140" s="54">
        <v>640000</v>
      </c>
      <c r="M140" s="54">
        <v>0</v>
      </c>
      <c r="N140" s="54">
        <v>330000</v>
      </c>
      <c r="O140" s="54">
        <v>6000000</v>
      </c>
      <c r="P140" s="54">
        <v>1930500</v>
      </c>
      <c r="Q140" s="54">
        <v>2320000</v>
      </c>
      <c r="R140" s="54">
        <v>10440000</v>
      </c>
      <c r="S140" s="54">
        <v>11230000</v>
      </c>
      <c r="T140" s="54">
        <v>0</v>
      </c>
      <c r="U140" s="54">
        <v>4430000</v>
      </c>
      <c r="V140" s="54">
        <v>5650000</v>
      </c>
      <c r="W140" s="54">
        <v>6407500</v>
      </c>
      <c r="X140" s="54">
        <v>0</v>
      </c>
      <c r="Y140" s="54">
        <v>330000</v>
      </c>
      <c r="Z140" s="54">
        <v>0</v>
      </c>
      <c r="AA140" s="54">
        <v>3640000</v>
      </c>
      <c r="AB140" s="54">
        <v>1770000</v>
      </c>
      <c r="AC140" s="54">
        <v>3790000</v>
      </c>
      <c r="AD140" s="54">
        <v>16800000</v>
      </c>
      <c r="AE140" s="54">
        <v>457530000</v>
      </c>
      <c r="AF140" s="54">
        <v>300000</v>
      </c>
      <c r="AG140" s="54">
        <v>0</v>
      </c>
      <c r="AH140" s="128" t="str">
        <f>VLOOKUP(B140,'Ma sector'!A:E,5,0)</f>
        <v>Công nghiệp</v>
      </c>
    </row>
    <row r="141" spans="1:34">
      <c r="A141" s="54" t="s">
        <v>253</v>
      </c>
      <c r="B141" s="54">
        <v>189</v>
      </c>
      <c r="C141" s="54">
        <v>4</v>
      </c>
      <c r="D141" s="54">
        <v>0</v>
      </c>
      <c r="E141" s="54">
        <v>27265121600</v>
      </c>
      <c r="F141" s="54">
        <v>0</v>
      </c>
      <c r="G141" s="54">
        <v>0</v>
      </c>
      <c r="H141" s="54">
        <v>0</v>
      </c>
      <c r="I141" s="54">
        <v>0</v>
      </c>
      <c r="J141" s="54">
        <v>26400000</v>
      </c>
      <c r="K141" s="54">
        <v>0</v>
      </c>
      <c r="L141" s="54">
        <v>0</v>
      </c>
      <c r="M141" s="54">
        <v>0</v>
      </c>
      <c r="N141" s="54">
        <v>0</v>
      </c>
      <c r="O141" s="54">
        <v>5400000</v>
      </c>
      <c r="P141" s="54">
        <v>0</v>
      </c>
      <c r="Q141" s="54">
        <v>0</v>
      </c>
      <c r="R141" s="54">
        <v>0</v>
      </c>
      <c r="S141" s="54">
        <v>1750000</v>
      </c>
      <c r="T141" s="54">
        <v>23100000</v>
      </c>
      <c r="U141" s="54">
        <v>0</v>
      </c>
      <c r="V141" s="54">
        <v>0</v>
      </c>
      <c r="W141" s="54">
        <v>0</v>
      </c>
      <c r="X141" s="54">
        <v>0</v>
      </c>
      <c r="Y141" s="54">
        <v>0</v>
      </c>
      <c r="Z141" s="54">
        <v>0</v>
      </c>
      <c r="AA141" s="54">
        <v>0</v>
      </c>
      <c r="AB141" s="54">
        <v>0</v>
      </c>
      <c r="AC141" s="54">
        <v>0</v>
      </c>
      <c r="AD141" s="54">
        <v>0</v>
      </c>
      <c r="AE141" s="54">
        <v>0</v>
      </c>
      <c r="AF141" s="54">
        <v>0</v>
      </c>
      <c r="AG141" s="54">
        <v>0</v>
      </c>
      <c r="AH141" s="128" t="str">
        <f>VLOOKUP(B141,'Ma sector'!A:E,5,0)</f>
        <v>Công nghiệp</v>
      </c>
    </row>
    <row r="142" spans="1:34">
      <c r="A142" s="54" t="s">
        <v>254</v>
      </c>
      <c r="B142" s="54">
        <v>262</v>
      </c>
      <c r="C142" s="54">
        <v>4</v>
      </c>
      <c r="D142" s="54">
        <v>34940000</v>
      </c>
      <c r="E142" s="54">
        <v>88986000</v>
      </c>
      <c r="F142" s="54">
        <v>115440000</v>
      </c>
      <c r="G142" s="54">
        <v>110250000</v>
      </c>
      <c r="H142" s="54">
        <v>149110000</v>
      </c>
      <c r="I142" s="54">
        <v>132300000</v>
      </c>
      <c r="J142" s="54">
        <v>18900000</v>
      </c>
      <c r="K142" s="54">
        <v>382330000</v>
      </c>
      <c r="L142" s="54">
        <v>87020000</v>
      </c>
      <c r="M142" s="54">
        <v>158610000</v>
      </c>
      <c r="N142" s="54">
        <v>461400000</v>
      </c>
      <c r="O142" s="54">
        <v>351990000</v>
      </c>
      <c r="P142" s="54">
        <v>43470000</v>
      </c>
      <c r="Q142" s="54">
        <v>80640000</v>
      </c>
      <c r="R142" s="54">
        <v>399420000</v>
      </c>
      <c r="S142" s="54">
        <v>46910000</v>
      </c>
      <c r="T142" s="54">
        <v>87700000</v>
      </c>
      <c r="U142" s="54">
        <v>5900000</v>
      </c>
      <c r="V142" s="54">
        <v>0</v>
      </c>
      <c r="W142" s="54">
        <v>53480000</v>
      </c>
      <c r="X142" s="54">
        <v>0</v>
      </c>
      <c r="Y142" s="54">
        <v>115900000</v>
      </c>
      <c r="Z142" s="54">
        <v>175070000</v>
      </c>
      <c r="AA142" s="54">
        <v>113480000</v>
      </c>
      <c r="AB142" s="54">
        <v>5490000</v>
      </c>
      <c r="AC142" s="54">
        <v>28350000</v>
      </c>
      <c r="AD142" s="54">
        <v>47850000</v>
      </c>
      <c r="AE142" s="54">
        <v>205382000</v>
      </c>
      <c r="AF142" s="54">
        <v>19360000</v>
      </c>
      <c r="AG142" s="54">
        <v>60360000</v>
      </c>
      <c r="AH142" s="128" t="str">
        <f>VLOOKUP(B142,'Ma sector'!A:E,5,0)</f>
        <v>Dịch vụ Tiêu dùng</v>
      </c>
    </row>
    <row r="143" spans="1:34">
      <c r="A143" s="54" t="s">
        <v>255</v>
      </c>
      <c r="B143" s="54">
        <v>181</v>
      </c>
      <c r="C143" s="54">
        <v>2</v>
      </c>
      <c r="D143" s="54">
        <v>3642862000</v>
      </c>
      <c r="E143" s="54">
        <v>5241971000</v>
      </c>
      <c r="F143" s="54">
        <v>3926760000</v>
      </c>
      <c r="G143" s="54">
        <v>1577997000</v>
      </c>
      <c r="H143" s="54">
        <v>7812000</v>
      </c>
      <c r="I143" s="54">
        <v>7588693000</v>
      </c>
      <c r="J143" s="54">
        <v>9399771000</v>
      </c>
      <c r="K143" s="54">
        <v>4524000</v>
      </c>
      <c r="L143" s="54">
        <v>19481057000</v>
      </c>
      <c r="M143" s="54">
        <v>114386000</v>
      </c>
      <c r="N143" s="54">
        <v>119050000</v>
      </c>
      <c r="O143" s="54">
        <v>102760000</v>
      </c>
      <c r="P143" s="54">
        <v>38450000</v>
      </c>
      <c r="Q143" s="54">
        <v>76350000</v>
      </c>
      <c r="R143" s="54">
        <v>96940000</v>
      </c>
      <c r="S143" s="54">
        <v>18500000</v>
      </c>
      <c r="T143" s="54">
        <v>17029790000</v>
      </c>
      <c r="U143" s="54">
        <v>37050000</v>
      </c>
      <c r="V143" s="54">
        <v>0</v>
      </c>
      <c r="W143" s="54">
        <v>267118000</v>
      </c>
      <c r="X143" s="54">
        <v>56000000</v>
      </c>
      <c r="Y143" s="54">
        <v>2819670000</v>
      </c>
      <c r="Z143" s="54">
        <v>180000000</v>
      </c>
      <c r="AA143" s="54">
        <v>1608724000</v>
      </c>
      <c r="AB143" s="54">
        <v>10075619000</v>
      </c>
      <c r="AC143" s="54">
        <v>1161969000</v>
      </c>
      <c r="AD143" s="54">
        <v>3570000</v>
      </c>
      <c r="AE143" s="54">
        <v>8036240000</v>
      </c>
      <c r="AF143" s="54">
        <v>41342000</v>
      </c>
      <c r="AG143" s="54">
        <v>370000</v>
      </c>
      <c r="AH143" s="128" t="str">
        <f>VLOOKUP(B143,'Ma sector'!A:E,5,0)</f>
        <v>Công nghiệp</v>
      </c>
    </row>
    <row r="144" spans="1:34">
      <c r="A144" s="54" t="s">
        <v>118</v>
      </c>
      <c r="B144" s="54">
        <v>289</v>
      </c>
      <c r="C144" s="54">
        <v>1</v>
      </c>
      <c r="D144" s="54">
        <v>10328391000</v>
      </c>
      <c r="E144" s="54">
        <v>17040145000</v>
      </c>
      <c r="F144" s="54">
        <v>13200716000</v>
      </c>
      <c r="G144" s="54">
        <v>22865499000</v>
      </c>
      <c r="H144" s="54">
        <v>8109984000</v>
      </c>
      <c r="I144" s="54">
        <v>47354785000</v>
      </c>
      <c r="J144" s="54">
        <v>20265324000</v>
      </c>
      <c r="K144" s="54">
        <v>17787519000</v>
      </c>
      <c r="L144" s="54">
        <v>20720745000</v>
      </c>
      <c r="M144" s="54">
        <v>93686031000</v>
      </c>
      <c r="N144" s="54">
        <v>87345411000</v>
      </c>
      <c r="O144" s="54">
        <v>34349767000</v>
      </c>
      <c r="P144" s="54">
        <v>36482148000</v>
      </c>
      <c r="Q144" s="54">
        <v>17987254000</v>
      </c>
      <c r="R144" s="54">
        <v>17106832000</v>
      </c>
      <c r="S144" s="54">
        <v>23045480000</v>
      </c>
      <c r="T144" s="54">
        <v>23163822000</v>
      </c>
      <c r="U144" s="54">
        <v>11629109000</v>
      </c>
      <c r="V144" s="54">
        <v>27982188000</v>
      </c>
      <c r="W144" s="54">
        <v>24289704000</v>
      </c>
      <c r="X144" s="54">
        <v>16078066000</v>
      </c>
      <c r="Y144" s="54">
        <v>34780267000</v>
      </c>
      <c r="Z144" s="54">
        <v>41881788000</v>
      </c>
      <c r="AA144" s="54">
        <v>39698615000</v>
      </c>
      <c r="AB144" s="54">
        <v>72282604000</v>
      </c>
      <c r="AC144" s="54">
        <v>69086195000</v>
      </c>
      <c r="AD144" s="54">
        <v>5195305000</v>
      </c>
      <c r="AE144" s="54">
        <v>7533536000</v>
      </c>
      <c r="AF144" s="54">
        <v>3327643000</v>
      </c>
      <c r="AG144" s="54">
        <v>5175048000</v>
      </c>
      <c r="AH144" s="128" t="str">
        <f>VLOOKUP(B144,'Ma sector'!A:E,5,0)</f>
        <v>Ngân hàng</v>
      </c>
    </row>
    <row r="145" spans="1:34">
      <c r="A145" s="54" t="s">
        <v>256</v>
      </c>
      <c r="B145" s="54">
        <v>181</v>
      </c>
      <c r="C145" s="54">
        <v>3</v>
      </c>
      <c r="D145" s="54">
        <v>0</v>
      </c>
      <c r="E145" s="54">
        <v>33500000</v>
      </c>
      <c r="F145" s="54">
        <v>6800000</v>
      </c>
      <c r="G145" s="54">
        <v>0</v>
      </c>
      <c r="H145" s="54">
        <v>881000</v>
      </c>
      <c r="I145" s="54">
        <v>6567000</v>
      </c>
      <c r="J145" s="54">
        <v>0</v>
      </c>
      <c r="K145" s="54">
        <v>159545000</v>
      </c>
      <c r="L145" s="54">
        <v>34065000</v>
      </c>
      <c r="M145" s="54">
        <v>1330000</v>
      </c>
      <c r="N145" s="54">
        <v>62042000</v>
      </c>
      <c r="O145" s="54">
        <v>118193000</v>
      </c>
      <c r="P145" s="54">
        <v>190815000</v>
      </c>
      <c r="Q145" s="54">
        <v>16330000</v>
      </c>
      <c r="R145" s="54">
        <v>289607000</v>
      </c>
      <c r="S145" s="54">
        <v>6300000</v>
      </c>
      <c r="T145" s="54">
        <v>0</v>
      </c>
      <c r="U145" s="54">
        <v>111858000</v>
      </c>
      <c r="V145" s="54">
        <v>42764000</v>
      </c>
      <c r="W145" s="54">
        <v>18848000</v>
      </c>
      <c r="X145" s="54">
        <v>62746000</v>
      </c>
      <c r="Y145" s="54">
        <v>317089000</v>
      </c>
      <c r="Z145" s="54">
        <v>71468000</v>
      </c>
      <c r="AA145" s="54">
        <v>12888000</v>
      </c>
      <c r="AB145" s="54">
        <v>512000000</v>
      </c>
      <c r="AC145" s="54">
        <v>0</v>
      </c>
      <c r="AD145" s="54">
        <v>385561000</v>
      </c>
      <c r="AE145" s="54">
        <v>97148000</v>
      </c>
      <c r="AF145" s="54">
        <v>168800000</v>
      </c>
      <c r="AG145" s="54">
        <v>467940000</v>
      </c>
      <c r="AH145" s="128" t="str">
        <f>VLOOKUP(B145,'Ma sector'!A:E,5,0)</f>
        <v>Công nghiệp</v>
      </c>
    </row>
    <row r="146" spans="1:34">
      <c r="A146" s="54" t="s">
        <v>257</v>
      </c>
      <c r="B146" s="54">
        <v>166</v>
      </c>
      <c r="C146" s="54">
        <v>4</v>
      </c>
      <c r="D146" s="54">
        <v>1270000</v>
      </c>
      <c r="E146" s="54">
        <v>37651000</v>
      </c>
      <c r="F146" s="54">
        <v>7463200</v>
      </c>
      <c r="G146" s="54">
        <v>82060000</v>
      </c>
      <c r="H146" s="54">
        <v>61250000</v>
      </c>
      <c r="I146" s="54">
        <v>146860000</v>
      </c>
      <c r="J146" s="54">
        <v>35040000</v>
      </c>
      <c r="K146" s="54">
        <v>41005000</v>
      </c>
      <c r="L146" s="54">
        <v>13000000</v>
      </c>
      <c r="M146" s="54">
        <v>5189600</v>
      </c>
      <c r="N146" s="54">
        <v>27560000</v>
      </c>
      <c r="O146" s="54">
        <v>15020000</v>
      </c>
      <c r="P146" s="54">
        <v>36270000</v>
      </c>
      <c r="Q146" s="54">
        <v>8810000</v>
      </c>
      <c r="R146" s="54">
        <v>75250000</v>
      </c>
      <c r="S146" s="54">
        <v>168540000</v>
      </c>
      <c r="T146" s="54">
        <v>67825000</v>
      </c>
      <c r="U146" s="54">
        <v>84130000</v>
      </c>
      <c r="V146" s="54">
        <v>12600000</v>
      </c>
      <c r="W146" s="54">
        <v>0</v>
      </c>
      <c r="X146" s="54">
        <v>0</v>
      </c>
      <c r="Y146" s="54">
        <v>17690000</v>
      </c>
      <c r="Z146" s="54">
        <v>27700000</v>
      </c>
      <c r="AA146" s="54">
        <v>17940000</v>
      </c>
      <c r="AB146" s="54">
        <v>20540000</v>
      </c>
      <c r="AC146" s="54">
        <v>25270000</v>
      </c>
      <c r="AD146" s="54">
        <v>0</v>
      </c>
      <c r="AE146" s="54">
        <v>200000</v>
      </c>
      <c r="AF146" s="54">
        <v>5460000</v>
      </c>
      <c r="AG146" s="54">
        <v>10140000</v>
      </c>
      <c r="AH146" s="128" t="str">
        <f>VLOOKUP(B146,'Ma sector'!A:E,5,0)</f>
        <v>Nguyên vật liệu</v>
      </c>
    </row>
    <row r="147" spans="1:34">
      <c r="A147" s="54" t="s">
        <v>258</v>
      </c>
      <c r="B147" s="54">
        <v>181</v>
      </c>
      <c r="C147" s="54">
        <v>4</v>
      </c>
      <c r="D147" s="54">
        <v>940000</v>
      </c>
      <c r="E147" s="54">
        <v>821100</v>
      </c>
      <c r="F147" s="54">
        <v>0</v>
      </c>
      <c r="G147" s="54">
        <v>0</v>
      </c>
      <c r="H147" s="54">
        <v>133708000</v>
      </c>
      <c r="I147" s="54">
        <v>37288000</v>
      </c>
      <c r="J147" s="54">
        <v>5080000</v>
      </c>
      <c r="K147" s="54">
        <v>37400000</v>
      </c>
      <c r="L147" s="54">
        <v>33020000</v>
      </c>
      <c r="M147" s="54">
        <v>14163000</v>
      </c>
      <c r="N147" s="54">
        <v>44849300</v>
      </c>
      <c r="O147" s="54">
        <v>18230000</v>
      </c>
      <c r="P147" s="54">
        <v>9584900</v>
      </c>
      <c r="Q147" s="54">
        <v>5060000</v>
      </c>
      <c r="R147" s="54">
        <v>36450000</v>
      </c>
      <c r="S147" s="54">
        <v>18600000</v>
      </c>
      <c r="T147" s="54">
        <v>32480000</v>
      </c>
      <c r="U147" s="54">
        <v>940000</v>
      </c>
      <c r="V147" s="54">
        <v>22301900</v>
      </c>
      <c r="W147" s="54">
        <v>23000000</v>
      </c>
      <c r="X147" s="54">
        <v>46200</v>
      </c>
      <c r="Y147" s="54">
        <v>10350000</v>
      </c>
      <c r="Z147" s="54">
        <v>12720000</v>
      </c>
      <c r="AA147" s="54">
        <v>2607000</v>
      </c>
      <c r="AB147" s="54">
        <v>13500000</v>
      </c>
      <c r="AC147" s="54">
        <v>25670000</v>
      </c>
      <c r="AD147" s="54">
        <v>44100000</v>
      </c>
      <c r="AE147" s="54">
        <v>8800000</v>
      </c>
      <c r="AF147" s="54">
        <v>19750000</v>
      </c>
      <c r="AG147" s="54">
        <v>6600000</v>
      </c>
      <c r="AH147" s="128" t="str">
        <f>VLOOKUP(B147,'Ma sector'!A:E,5,0)</f>
        <v>Công nghiệp</v>
      </c>
    </row>
    <row r="148" spans="1:34">
      <c r="A148" s="54" t="s">
        <v>259</v>
      </c>
      <c r="B148" s="54">
        <v>300</v>
      </c>
      <c r="C148" s="54">
        <v>3</v>
      </c>
      <c r="D148" s="54">
        <v>396800000</v>
      </c>
      <c r="E148" s="54">
        <v>2143340000</v>
      </c>
      <c r="F148" s="54">
        <v>634340000</v>
      </c>
      <c r="G148" s="54">
        <v>1385590000</v>
      </c>
      <c r="H148" s="54">
        <v>490560000</v>
      </c>
      <c r="I148" s="54">
        <v>735830000</v>
      </c>
      <c r="J148" s="54">
        <v>566510000</v>
      </c>
      <c r="K148" s="54">
        <v>843060000</v>
      </c>
      <c r="L148" s="54">
        <v>353600000</v>
      </c>
      <c r="M148" s="54">
        <v>401300000</v>
      </c>
      <c r="N148" s="54">
        <v>959090000</v>
      </c>
      <c r="O148" s="54">
        <v>1350410000</v>
      </c>
      <c r="P148" s="54">
        <v>698620000</v>
      </c>
      <c r="Q148" s="54">
        <v>1135800000</v>
      </c>
      <c r="R148" s="54">
        <v>361170000</v>
      </c>
      <c r="S148" s="54">
        <v>494460000</v>
      </c>
      <c r="T148" s="54">
        <v>288290000</v>
      </c>
      <c r="U148" s="54">
        <v>546700000</v>
      </c>
      <c r="V148" s="54">
        <v>487770000</v>
      </c>
      <c r="W148" s="54">
        <v>700680000</v>
      </c>
      <c r="X148" s="54">
        <v>52965500</v>
      </c>
      <c r="Y148" s="54">
        <v>614300000</v>
      </c>
      <c r="Z148" s="54">
        <v>524600000</v>
      </c>
      <c r="AA148" s="54">
        <v>293520000</v>
      </c>
      <c r="AB148" s="54">
        <v>545240000</v>
      </c>
      <c r="AC148" s="54">
        <v>292970000</v>
      </c>
      <c r="AD148" s="54">
        <v>82690000</v>
      </c>
      <c r="AE148" s="54">
        <v>200014400</v>
      </c>
      <c r="AF148" s="54">
        <v>221860000</v>
      </c>
      <c r="AG148" s="54">
        <v>40256000</v>
      </c>
      <c r="AH148" s="128" t="str">
        <f>VLOOKUP(B148,'Ma sector'!A:E,5,0)</f>
        <v>Tài chính</v>
      </c>
    </row>
    <row r="149" spans="1:34">
      <c r="A149" s="54" t="s">
        <v>260</v>
      </c>
      <c r="B149" s="54">
        <v>250</v>
      </c>
      <c r="C149" s="54">
        <v>4</v>
      </c>
      <c r="D149" s="54">
        <v>0</v>
      </c>
      <c r="E149" s="54">
        <v>0</v>
      </c>
      <c r="F149" s="54">
        <v>0</v>
      </c>
      <c r="G149" s="54">
        <v>0</v>
      </c>
      <c r="H149" s="54">
        <v>0</v>
      </c>
      <c r="I149" s="54">
        <v>4560000</v>
      </c>
      <c r="J149" s="54">
        <v>0</v>
      </c>
      <c r="K149" s="54">
        <v>0</v>
      </c>
      <c r="L149" s="54">
        <v>350000</v>
      </c>
      <c r="M149" s="54">
        <v>0</v>
      </c>
      <c r="N149" s="54">
        <v>0</v>
      </c>
      <c r="O149" s="54">
        <v>0</v>
      </c>
      <c r="P149" s="54">
        <v>0</v>
      </c>
      <c r="Q149" s="54">
        <v>0</v>
      </c>
      <c r="R149" s="54">
        <v>0</v>
      </c>
      <c r="S149" s="54">
        <v>0</v>
      </c>
      <c r="T149" s="54">
        <v>0</v>
      </c>
      <c r="U149" s="54">
        <v>0</v>
      </c>
      <c r="V149" s="54">
        <v>0</v>
      </c>
      <c r="W149" s="54">
        <v>0</v>
      </c>
      <c r="X149" s="54">
        <v>0</v>
      </c>
      <c r="Y149" s="54">
        <v>0</v>
      </c>
      <c r="Z149" s="54">
        <v>0</v>
      </c>
      <c r="AA149" s="54">
        <v>0</v>
      </c>
      <c r="AB149" s="54">
        <v>0</v>
      </c>
      <c r="AC149" s="54">
        <v>0</v>
      </c>
      <c r="AD149" s="54">
        <v>0</v>
      </c>
      <c r="AE149" s="54">
        <v>0</v>
      </c>
      <c r="AF149" s="54">
        <v>0</v>
      </c>
      <c r="AG149" s="54">
        <v>0</v>
      </c>
      <c r="AH149" s="128" t="str">
        <f>VLOOKUP(B149,'Ma sector'!A:E,5,0)</f>
        <v>Dịch vụ Tiêu dùng</v>
      </c>
    </row>
    <row r="150" spans="1:34">
      <c r="A150" s="54" t="s">
        <v>261</v>
      </c>
      <c r="B150" s="54">
        <v>181</v>
      </c>
      <c r="C150" s="54">
        <v>4</v>
      </c>
      <c r="D150" s="54">
        <v>0</v>
      </c>
      <c r="E150" s="54">
        <v>0</v>
      </c>
      <c r="F150" s="54">
        <v>0</v>
      </c>
      <c r="G150" s="54">
        <v>0</v>
      </c>
      <c r="H150" s="54">
        <v>0</v>
      </c>
      <c r="I150" s="54">
        <v>0</v>
      </c>
      <c r="J150" s="54">
        <v>0</v>
      </c>
      <c r="K150" s="54">
        <v>0</v>
      </c>
      <c r="L150" s="54">
        <v>0</v>
      </c>
      <c r="M150" s="54">
        <v>0</v>
      </c>
      <c r="N150" s="54">
        <v>0</v>
      </c>
      <c r="O150" s="54">
        <v>0</v>
      </c>
      <c r="P150" s="54">
        <v>0</v>
      </c>
      <c r="Q150" s="54">
        <v>4400000</v>
      </c>
      <c r="R150" s="54">
        <v>0</v>
      </c>
      <c r="S150" s="54">
        <v>0</v>
      </c>
      <c r="T150" s="54">
        <v>600000</v>
      </c>
      <c r="U150" s="54">
        <v>0</v>
      </c>
      <c r="V150" s="54">
        <v>0</v>
      </c>
      <c r="W150" s="54">
        <v>0</v>
      </c>
      <c r="X150" s="54">
        <v>0</v>
      </c>
      <c r="Y150" s="54">
        <v>0</v>
      </c>
      <c r="Z150" s="54">
        <v>550000</v>
      </c>
      <c r="AA150" s="54">
        <v>1680000</v>
      </c>
      <c r="AB150" s="54">
        <v>0</v>
      </c>
      <c r="AC150" s="54">
        <v>0</v>
      </c>
      <c r="AD150" s="54">
        <v>650000</v>
      </c>
      <c r="AE150" s="54">
        <v>700000</v>
      </c>
      <c r="AF150" s="54">
        <v>0</v>
      </c>
      <c r="AG150" s="54">
        <v>0</v>
      </c>
      <c r="AH150" s="128" t="str">
        <f>VLOOKUP(B150,'Ma sector'!A:E,5,0)</f>
        <v>Công nghiệp</v>
      </c>
    </row>
    <row r="151" spans="1:34">
      <c r="A151" s="54" t="s">
        <v>262</v>
      </c>
      <c r="B151" s="54">
        <v>181</v>
      </c>
      <c r="C151" s="54">
        <v>4</v>
      </c>
      <c r="D151" s="54">
        <v>48820000</v>
      </c>
      <c r="E151" s="54">
        <v>120170000</v>
      </c>
      <c r="F151" s="54">
        <v>103550000</v>
      </c>
      <c r="G151" s="54">
        <v>292020000</v>
      </c>
      <c r="H151" s="54">
        <v>61080000</v>
      </c>
      <c r="I151" s="54">
        <v>247030000</v>
      </c>
      <c r="J151" s="54">
        <v>39730000</v>
      </c>
      <c r="K151" s="54">
        <v>153220000</v>
      </c>
      <c r="L151" s="54">
        <v>5460000</v>
      </c>
      <c r="M151" s="54">
        <v>70140000</v>
      </c>
      <c r="N151" s="54">
        <v>91850000</v>
      </c>
      <c r="O151" s="54">
        <v>165190000</v>
      </c>
      <c r="P151" s="54">
        <v>24240000</v>
      </c>
      <c r="Q151" s="54">
        <v>98470000</v>
      </c>
      <c r="R151" s="54">
        <v>73240000</v>
      </c>
      <c r="S151" s="54">
        <v>158510000</v>
      </c>
      <c r="T151" s="54">
        <v>46210000</v>
      </c>
      <c r="U151" s="54">
        <v>98700000</v>
      </c>
      <c r="V151" s="54">
        <v>48180000</v>
      </c>
      <c r="W151" s="54">
        <v>58000000</v>
      </c>
      <c r="X151" s="54">
        <v>11700000</v>
      </c>
      <c r="Y151" s="54">
        <v>0</v>
      </c>
      <c r="Z151" s="54">
        <v>204610000</v>
      </c>
      <c r="AA151" s="54">
        <v>303310000</v>
      </c>
      <c r="AB151" s="54">
        <v>2280000</v>
      </c>
      <c r="AC151" s="54">
        <v>317400000</v>
      </c>
      <c r="AD151" s="54">
        <v>52960000</v>
      </c>
      <c r="AE151" s="54">
        <v>21490000</v>
      </c>
      <c r="AF151" s="54">
        <v>60300000</v>
      </c>
      <c r="AG151" s="54">
        <v>35520000</v>
      </c>
      <c r="AH151" s="128" t="str">
        <f>VLOOKUP(B151,'Ma sector'!A:E,5,0)</f>
        <v>Công nghiệp</v>
      </c>
    </row>
    <row r="152" spans="1:34">
      <c r="A152" s="54" t="s">
        <v>263</v>
      </c>
      <c r="B152" s="54">
        <v>180</v>
      </c>
      <c r="C152" s="54">
        <v>4</v>
      </c>
      <c r="D152" s="54">
        <v>8990000</v>
      </c>
      <c r="E152" s="54">
        <v>289800000</v>
      </c>
      <c r="F152" s="54">
        <v>502440000</v>
      </c>
      <c r="G152" s="54">
        <v>213130000</v>
      </c>
      <c r="H152" s="54">
        <v>117405000</v>
      </c>
      <c r="I152" s="54">
        <v>11100000</v>
      </c>
      <c r="J152" s="54">
        <v>170590000</v>
      </c>
      <c r="K152" s="54">
        <v>94880000</v>
      </c>
      <c r="L152" s="54">
        <v>43700000</v>
      </c>
      <c r="M152" s="54">
        <v>1470000</v>
      </c>
      <c r="N152" s="54">
        <v>45910000</v>
      </c>
      <c r="O152" s="54">
        <v>14200000</v>
      </c>
      <c r="P152" s="54">
        <v>96507500</v>
      </c>
      <c r="Q152" s="54">
        <v>78740000</v>
      </c>
      <c r="R152" s="54">
        <v>156150000</v>
      </c>
      <c r="S152" s="54">
        <v>31280000</v>
      </c>
      <c r="T152" s="54">
        <v>52090000</v>
      </c>
      <c r="U152" s="54">
        <v>920000</v>
      </c>
      <c r="V152" s="54">
        <v>22260000</v>
      </c>
      <c r="W152" s="54">
        <v>16190000</v>
      </c>
      <c r="X152" s="54">
        <v>0</v>
      </c>
      <c r="Y152" s="54">
        <v>9200000</v>
      </c>
      <c r="Z152" s="54">
        <v>127740000</v>
      </c>
      <c r="AA152" s="54">
        <v>17800000</v>
      </c>
      <c r="AB152" s="54">
        <v>19110000</v>
      </c>
      <c r="AC152" s="54">
        <v>0</v>
      </c>
      <c r="AD152" s="54">
        <v>109200000</v>
      </c>
      <c r="AE152" s="54">
        <v>61000000</v>
      </c>
      <c r="AF152" s="54">
        <v>9810000</v>
      </c>
      <c r="AG152" s="54">
        <v>13370000</v>
      </c>
      <c r="AH152" s="128" t="str">
        <f>VLOOKUP(B152,'Ma sector'!A:E,5,0)</f>
        <v>Công nghiệp</v>
      </c>
    </row>
    <row r="153" spans="1:34">
      <c r="A153" s="54" t="s">
        <v>264</v>
      </c>
      <c r="B153" s="54">
        <v>181</v>
      </c>
      <c r="C153" s="54">
        <v>4</v>
      </c>
      <c r="D153" s="54">
        <v>4200000</v>
      </c>
      <c r="E153" s="54">
        <v>47590000</v>
      </c>
      <c r="F153" s="54">
        <v>3810000</v>
      </c>
      <c r="G153" s="54">
        <v>14870000</v>
      </c>
      <c r="H153" s="54">
        <v>0</v>
      </c>
      <c r="I153" s="54">
        <v>360000</v>
      </c>
      <c r="J153" s="54">
        <v>13200000</v>
      </c>
      <c r="K153" s="54">
        <v>360000</v>
      </c>
      <c r="L153" s="54">
        <v>102630000</v>
      </c>
      <c r="M153" s="54">
        <v>1680000</v>
      </c>
      <c r="N153" s="54">
        <v>0</v>
      </c>
      <c r="O153" s="54">
        <v>62000000</v>
      </c>
      <c r="P153" s="54">
        <v>19820000</v>
      </c>
      <c r="Q153" s="54">
        <v>2490000</v>
      </c>
      <c r="R153" s="54">
        <v>10600000</v>
      </c>
      <c r="S153" s="54">
        <v>0</v>
      </c>
      <c r="T153" s="54">
        <v>0</v>
      </c>
      <c r="U153" s="54">
        <v>1600000</v>
      </c>
      <c r="V153" s="54">
        <v>0</v>
      </c>
      <c r="W153" s="54">
        <v>6400000</v>
      </c>
      <c r="X153" s="54">
        <v>0</v>
      </c>
      <c r="Y153" s="54">
        <v>0</v>
      </c>
      <c r="Z153" s="54">
        <v>9030000</v>
      </c>
      <c r="AA153" s="54">
        <v>0</v>
      </c>
      <c r="AB153" s="54">
        <v>3460000</v>
      </c>
      <c r="AC153" s="54">
        <v>0</v>
      </c>
      <c r="AD153" s="54">
        <v>560000</v>
      </c>
      <c r="AE153" s="54">
        <v>0</v>
      </c>
      <c r="AF153" s="54">
        <v>0</v>
      </c>
      <c r="AG153" s="54">
        <v>300000</v>
      </c>
      <c r="AH153" s="128" t="str">
        <f>VLOOKUP(B153,'Ma sector'!A:E,5,0)</f>
        <v>Công nghiệp</v>
      </c>
    </row>
    <row r="154" spans="1:34">
      <c r="A154" s="54" t="s">
        <v>265</v>
      </c>
      <c r="B154" s="54">
        <v>180</v>
      </c>
      <c r="C154" s="54">
        <v>4</v>
      </c>
      <c r="D154" s="54">
        <v>0</v>
      </c>
      <c r="E154" s="54">
        <v>2464000</v>
      </c>
      <c r="F154" s="54">
        <v>2291000</v>
      </c>
      <c r="G154" s="54">
        <v>280000</v>
      </c>
      <c r="H154" s="54">
        <v>0</v>
      </c>
      <c r="I154" s="54">
        <v>14728000</v>
      </c>
      <c r="J154" s="54">
        <v>22107000</v>
      </c>
      <c r="K154" s="54">
        <v>0</v>
      </c>
      <c r="L154" s="54">
        <v>4149000</v>
      </c>
      <c r="M154" s="54">
        <v>690000</v>
      </c>
      <c r="N154" s="54">
        <v>3000000</v>
      </c>
      <c r="O154" s="54">
        <v>729000</v>
      </c>
      <c r="P154" s="54">
        <v>280000</v>
      </c>
      <c r="Q154" s="54">
        <v>203000</v>
      </c>
      <c r="R154" s="54">
        <v>8491000</v>
      </c>
      <c r="S154" s="54">
        <v>7434000</v>
      </c>
      <c r="T154" s="54">
        <v>28000</v>
      </c>
      <c r="U154" s="54">
        <v>87000</v>
      </c>
      <c r="V154" s="54">
        <v>290000</v>
      </c>
      <c r="W154" s="54">
        <v>30000</v>
      </c>
      <c r="X154" s="54">
        <v>1480000</v>
      </c>
      <c r="Y154" s="54">
        <v>60000</v>
      </c>
      <c r="Z154" s="54">
        <v>170000</v>
      </c>
      <c r="AA154" s="54">
        <v>60000</v>
      </c>
      <c r="AB154" s="54">
        <v>2800000</v>
      </c>
      <c r="AC154" s="54">
        <v>4755000</v>
      </c>
      <c r="AD154" s="54">
        <v>4965000</v>
      </c>
      <c r="AE154" s="54">
        <v>0</v>
      </c>
      <c r="AF154" s="54">
        <v>4406000</v>
      </c>
      <c r="AG154" s="54">
        <v>12700000</v>
      </c>
      <c r="AH154" s="128" t="str">
        <f>VLOOKUP(B154,'Ma sector'!A:E,5,0)</f>
        <v>Công nghiệp</v>
      </c>
    </row>
    <row r="155" spans="1:34">
      <c r="A155" s="54" t="s">
        <v>266</v>
      </c>
      <c r="B155" s="54">
        <v>336</v>
      </c>
      <c r="C155" s="54">
        <v>4</v>
      </c>
      <c r="D155" s="54">
        <v>17160000</v>
      </c>
      <c r="E155" s="54">
        <v>48900000</v>
      </c>
      <c r="F155" s="54">
        <v>34250000</v>
      </c>
      <c r="G155" s="54">
        <v>253860000</v>
      </c>
      <c r="H155" s="54">
        <v>4350000</v>
      </c>
      <c r="I155" s="54">
        <v>1450000</v>
      </c>
      <c r="J155" s="54">
        <v>182460000</v>
      </c>
      <c r="K155" s="54">
        <v>290360000</v>
      </c>
      <c r="L155" s="54">
        <v>2880000</v>
      </c>
      <c r="M155" s="54">
        <v>171000000</v>
      </c>
      <c r="N155" s="54">
        <v>1430000</v>
      </c>
      <c r="O155" s="54">
        <v>171060000</v>
      </c>
      <c r="P155" s="54">
        <v>33240000</v>
      </c>
      <c r="Q155" s="54">
        <v>5780000</v>
      </c>
      <c r="R155" s="54">
        <v>243200000</v>
      </c>
      <c r="S155" s="54">
        <v>246400000</v>
      </c>
      <c r="T155" s="54">
        <v>205140000</v>
      </c>
      <c r="U155" s="54">
        <v>211620000</v>
      </c>
      <c r="V155" s="54">
        <v>327890000</v>
      </c>
      <c r="W155" s="54">
        <v>63590000</v>
      </c>
      <c r="X155" s="54">
        <v>1650000</v>
      </c>
      <c r="Y155" s="54">
        <v>62400000</v>
      </c>
      <c r="Z155" s="54">
        <v>105900000</v>
      </c>
      <c r="AA155" s="54">
        <v>32560000</v>
      </c>
      <c r="AB155" s="54">
        <v>0</v>
      </c>
      <c r="AC155" s="54">
        <v>29600000</v>
      </c>
      <c r="AD155" s="54">
        <v>0</v>
      </c>
      <c r="AE155" s="54">
        <v>1560000</v>
      </c>
      <c r="AF155" s="54">
        <v>0</v>
      </c>
      <c r="AG155" s="54">
        <v>124740000</v>
      </c>
      <c r="AH155" s="128" t="str">
        <f>VLOOKUP(B155,'Ma sector'!A:E,5,0)</f>
        <v>Tài chính</v>
      </c>
    </row>
    <row r="156" spans="1:34">
      <c r="A156" s="54" t="s">
        <v>267</v>
      </c>
      <c r="B156" s="54">
        <v>336</v>
      </c>
      <c r="C156" s="54">
        <v>4</v>
      </c>
      <c r="D156" s="54">
        <v>487000</v>
      </c>
      <c r="E156" s="54">
        <v>25077000</v>
      </c>
      <c r="F156" s="54">
        <v>525000</v>
      </c>
      <c r="G156" s="54">
        <v>26274000</v>
      </c>
      <c r="H156" s="54">
        <v>42876000</v>
      </c>
      <c r="I156" s="54">
        <v>46110000</v>
      </c>
      <c r="J156" s="54">
        <v>58980000</v>
      </c>
      <c r="K156" s="54">
        <v>23970000</v>
      </c>
      <c r="L156" s="54">
        <v>175000</v>
      </c>
      <c r="M156" s="54">
        <v>1720000</v>
      </c>
      <c r="N156" s="54">
        <v>4803000</v>
      </c>
      <c r="O156" s="54">
        <v>39044000</v>
      </c>
      <c r="P156" s="54">
        <v>0</v>
      </c>
      <c r="Q156" s="54">
        <v>24182000</v>
      </c>
      <c r="R156" s="54">
        <v>44570000</v>
      </c>
      <c r="S156" s="54">
        <v>0</v>
      </c>
      <c r="T156" s="54">
        <v>0</v>
      </c>
      <c r="U156" s="54">
        <v>8920000</v>
      </c>
      <c r="V156" s="54">
        <v>174000</v>
      </c>
      <c r="W156" s="54">
        <v>0</v>
      </c>
      <c r="X156" s="54">
        <v>20655000</v>
      </c>
      <c r="Y156" s="54">
        <v>2262000</v>
      </c>
      <c r="Z156" s="54">
        <v>33092000</v>
      </c>
      <c r="AA156" s="54">
        <v>44745000</v>
      </c>
      <c r="AB156" s="54">
        <v>0</v>
      </c>
      <c r="AC156" s="54">
        <v>8771000</v>
      </c>
      <c r="AD156" s="54">
        <v>102550000</v>
      </c>
      <c r="AE156" s="54">
        <v>180000</v>
      </c>
      <c r="AF156" s="54">
        <v>175000</v>
      </c>
      <c r="AG156" s="54">
        <v>2171000</v>
      </c>
      <c r="AH156" s="128" t="str">
        <f>VLOOKUP(B156,'Ma sector'!A:E,5,0)</f>
        <v>Tài chính</v>
      </c>
    </row>
    <row r="157" spans="1:34">
      <c r="A157" s="54" t="s">
        <v>268</v>
      </c>
      <c r="B157" s="54">
        <v>180</v>
      </c>
      <c r="C157" s="54">
        <v>4</v>
      </c>
      <c r="D157" s="54">
        <v>0</v>
      </c>
      <c r="E157" s="54">
        <v>0</v>
      </c>
      <c r="F157" s="54">
        <v>0</v>
      </c>
      <c r="G157" s="54">
        <v>0</v>
      </c>
      <c r="H157" s="54">
        <v>0</v>
      </c>
      <c r="I157" s="54">
        <v>1400000</v>
      </c>
      <c r="J157" s="54">
        <v>1300000</v>
      </c>
      <c r="K157" s="54">
        <v>0</v>
      </c>
      <c r="L157" s="54">
        <v>0</v>
      </c>
      <c r="M157" s="54">
        <v>0</v>
      </c>
      <c r="N157" s="54">
        <v>0</v>
      </c>
      <c r="O157" s="54">
        <v>0</v>
      </c>
      <c r="P157" s="54">
        <v>0</v>
      </c>
      <c r="Q157" s="54">
        <v>0</v>
      </c>
      <c r="R157" s="54">
        <v>0</v>
      </c>
      <c r="S157" s="54">
        <v>0</v>
      </c>
      <c r="T157" s="54">
        <v>0</v>
      </c>
      <c r="U157" s="54">
        <v>0</v>
      </c>
      <c r="V157" s="54">
        <v>0</v>
      </c>
      <c r="W157" s="54">
        <v>0</v>
      </c>
      <c r="X157" s="54">
        <v>0</v>
      </c>
      <c r="Y157" s="54">
        <v>0</v>
      </c>
      <c r="Z157" s="54">
        <v>0</v>
      </c>
      <c r="AA157" s="54">
        <v>0</v>
      </c>
      <c r="AB157" s="54">
        <v>0</v>
      </c>
      <c r="AC157" s="54">
        <v>0</v>
      </c>
      <c r="AD157" s="54">
        <v>0</v>
      </c>
      <c r="AE157" s="54">
        <v>0</v>
      </c>
      <c r="AF157" s="54">
        <v>0</v>
      </c>
      <c r="AG157" s="54">
        <v>0</v>
      </c>
      <c r="AH157" s="128" t="str">
        <f>VLOOKUP(B157,'Ma sector'!A:E,5,0)</f>
        <v>Công nghiệp</v>
      </c>
    </row>
    <row r="158" spans="1:34">
      <c r="A158" s="54" t="s">
        <v>269</v>
      </c>
      <c r="B158" s="54">
        <v>256</v>
      </c>
      <c r="C158" s="54">
        <v>4</v>
      </c>
      <c r="D158" s="54">
        <v>0</v>
      </c>
      <c r="E158" s="54">
        <v>8940000</v>
      </c>
      <c r="F158" s="54">
        <v>84620000</v>
      </c>
      <c r="G158" s="54">
        <v>71740000</v>
      </c>
      <c r="H158" s="54">
        <v>67250000</v>
      </c>
      <c r="I158" s="54">
        <v>47800000</v>
      </c>
      <c r="J158" s="54">
        <v>36500000</v>
      </c>
      <c r="K158" s="54">
        <v>255260000</v>
      </c>
      <c r="L158" s="54">
        <v>41310000</v>
      </c>
      <c r="M158" s="54">
        <v>25250000</v>
      </c>
      <c r="N158" s="54">
        <v>11060000</v>
      </c>
      <c r="O158" s="54">
        <v>408330000</v>
      </c>
      <c r="P158" s="54">
        <v>129980000</v>
      </c>
      <c r="Q158" s="54">
        <v>219570000</v>
      </c>
      <c r="R158" s="54">
        <v>5000000</v>
      </c>
      <c r="S158" s="54">
        <v>0</v>
      </c>
      <c r="T158" s="54">
        <v>8450000</v>
      </c>
      <c r="U158" s="54">
        <v>177230000</v>
      </c>
      <c r="V158" s="54">
        <v>14120000</v>
      </c>
      <c r="W158" s="54">
        <v>3740000</v>
      </c>
      <c r="X158" s="54">
        <v>0</v>
      </c>
      <c r="Y158" s="54">
        <v>0</v>
      </c>
      <c r="Z158" s="54">
        <v>0</v>
      </c>
      <c r="AA158" s="54">
        <v>0</v>
      </c>
      <c r="AB158" s="54">
        <v>2500000</v>
      </c>
      <c r="AC158" s="54">
        <v>1180000</v>
      </c>
      <c r="AD158" s="54">
        <v>1240000</v>
      </c>
      <c r="AE158" s="54">
        <v>30000000</v>
      </c>
      <c r="AF158" s="54">
        <v>117190000</v>
      </c>
      <c r="AG158" s="54">
        <v>0</v>
      </c>
      <c r="AH158" s="128" t="str">
        <f>VLOOKUP(B158,'Ma sector'!A:E,5,0)</f>
        <v>Dịch vụ Tiêu dùng</v>
      </c>
    </row>
    <row r="159" spans="1:34">
      <c r="A159" s="54" t="s">
        <v>270</v>
      </c>
      <c r="B159" s="54">
        <v>256</v>
      </c>
      <c r="C159" s="54">
        <v>4</v>
      </c>
      <c r="D159" s="54">
        <v>0</v>
      </c>
      <c r="E159" s="54">
        <v>1120000</v>
      </c>
      <c r="F159" s="54">
        <v>0</v>
      </c>
      <c r="G159" s="54">
        <v>53760000</v>
      </c>
      <c r="H159" s="54">
        <v>61600000</v>
      </c>
      <c r="I159" s="54">
        <v>0</v>
      </c>
      <c r="J159" s="54">
        <v>7910000</v>
      </c>
      <c r="K159" s="54">
        <v>173740000</v>
      </c>
      <c r="L159" s="54">
        <v>25740000</v>
      </c>
      <c r="M159" s="54">
        <v>48480000</v>
      </c>
      <c r="N159" s="54">
        <v>1190000</v>
      </c>
      <c r="O159" s="54">
        <v>24020000</v>
      </c>
      <c r="P159" s="54">
        <v>46400000</v>
      </c>
      <c r="Q159" s="54">
        <v>44700000</v>
      </c>
      <c r="R159" s="54">
        <v>14880000</v>
      </c>
      <c r="S159" s="54">
        <v>6300000</v>
      </c>
      <c r="T159" s="54">
        <v>27280000</v>
      </c>
      <c r="U159" s="54">
        <v>11700000</v>
      </c>
      <c r="V159" s="54">
        <v>1160000</v>
      </c>
      <c r="W159" s="54">
        <v>0</v>
      </c>
      <c r="X159" s="54">
        <v>0</v>
      </c>
      <c r="Y159" s="54">
        <v>18240000</v>
      </c>
      <c r="Z159" s="54">
        <v>7700000</v>
      </c>
      <c r="AA159" s="54">
        <v>0</v>
      </c>
      <c r="AB159" s="54">
        <v>1180000</v>
      </c>
      <c r="AC159" s="54">
        <v>55130000</v>
      </c>
      <c r="AD159" s="54">
        <v>0</v>
      </c>
      <c r="AE159" s="54">
        <v>0</v>
      </c>
      <c r="AF159" s="54">
        <v>0</v>
      </c>
      <c r="AG159" s="54">
        <v>3420000</v>
      </c>
      <c r="AH159" s="128" t="str">
        <f>VLOOKUP(B159,'Ma sector'!A:E,5,0)</f>
        <v>Dịch vụ Tiêu dùng</v>
      </c>
    </row>
    <row r="160" spans="1:34">
      <c r="A160" s="54" t="s">
        <v>125</v>
      </c>
      <c r="B160" s="54">
        <v>150</v>
      </c>
      <c r="C160" s="54">
        <v>4</v>
      </c>
      <c r="D160" s="54">
        <v>186356000</v>
      </c>
      <c r="E160" s="54">
        <v>409300000</v>
      </c>
      <c r="F160" s="54">
        <v>149469000</v>
      </c>
      <c r="G160" s="54">
        <v>406934000</v>
      </c>
      <c r="H160" s="54">
        <v>181645000</v>
      </c>
      <c r="I160" s="54">
        <v>55255000</v>
      </c>
      <c r="J160" s="54">
        <v>252858000</v>
      </c>
      <c r="K160" s="54">
        <v>130897000</v>
      </c>
      <c r="L160" s="54">
        <v>227290000</v>
      </c>
      <c r="M160" s="54">
        <v>129580000</v>
      </c>
      <c r="N160" s="54">
        <v>492195000</v>
      </c>
      <c r="O160" s="54">
        <v>380240000</v>
      </c>
      <c r="P160" s="54">
        <v>212322000</v>
      </c>
      <c r="Q160" s="54">
        <v>241685000</v>
      </c>
      <c r="R160" s="54">
        <v>332450000</v>
      </c>
      <c r="S160" s="54">
        <v>204470000</v>
      </c>
      <c r="T160" s="54">
        <v>207718000</v>
      </c>
      <c r="U160" s="54">
        <v>132700000</v>
      </c>
      <c r="V160" s="54">
        <v>198198000</v>
      </c>
      <c r="W160" s="54">
        <v>263735000</v>
      </c>
      <c r="X160" s="54">
        <v>289970000</v>
      </c>
      <c r="Y160" s="54">
        <v>261491000</v>
      </c>
      <c r="Z160" s="54">
        <v>164250000</v>
      </c>
      <c r="AA160" s="54">
        <v>52140000</v>
      </c>
      <c r="AB160" s="54">
        <v>94296000</v>
      </c>
      <c r="AC160" s="54">
        <v>62487000</v>
      </c>
      <c r="AD160" s="54">
        <v>48561000</v>
      </c>
      <c r="AE160" s="54">
        <v>137495000</v>
      </c>
      <c r="AF160" s="54">
        <v>27490000</v>
      </c>
      <c r="AG160" s="54">
        <v>41908000</v>
      </c>
      <c r="AH160" s="128" t="str">
        <f>VLOOKUP(B160,'Ma sector'!A:E,5,0)</f>
        <v>Nguyên vật liệu</v>
      </c>
    </row>
    <row r="161" spans="1:34">
      <c r="A161" s="54" t="s">
        <v>69</v>
      </c>
      <c r="B161" s="54">
        <v>218</v>
      </c>
      <c r="C161" s="54">
        <v>3</v>
      </c>
      <c r="D161" s="54">
        <v>165080000</v>
      </c>
      <c r="E161" s="54">
        <v>1958954300</v>
      </c>
      <c r="F161" s="54">
        <v>1600135200</v>
      </c>
      <c r="G161" s="54">
        <v>1788498200</v>
      </c>
      <c r="H161" s="54">
        <v>1118660000</v>
      </c>
      <c r="I161" s="54">
        <v>2222390000</v>
      </c>
      <c r="J161" s="54">
        <v>436580200</v>
      </c>
      <c r="K161" s="54">
        <v>1228634200</v>
      </c>
      <c r="L161" s="54">
        <v>891280000</v>
      </c>
      <c r="M161" s="54">
        <v>1374325800</v>
      </c>
      <c r="N161" s="54">
        <v>336052000</v>
      </c>
      <c r="O161" s="54">
        <v>1074873200</v>
      </c>
      <c r="P161" s="54">
        <v>255680000</v>
      </c>
      <c r="Q161" s="54">
        <v>5283375600</v>
      </c>
      <c r="R161" s="54">
        <v>6885187400</v>
      </c>
      <c r="S161" s="54">
        <v>3613840300</v>
      </c>
      <c r="T161" s="54">
        <v>761486800</v>
      </c>
      <c r="U161" s="54">
        <v>177880000</v>
      </c>
      <c r="V161" s="54">
        <v>372610000</v>
      </c>
      <c r="W161" s="54">
        <v>361950000</v>
      </c>
      <c r="X161" s="54">
        <v>19700000</v>
      </c>
      <c r="Y161" s="54">
        <v>248980000</v>
      </c>
      <c r="Z161" s="54">
        <v>878310000</v>
      </c>
      <c r="AA161" s="54">
        <v>148016800</v>
      </c>
      <c r="AB161" s="54">
        <v>1668940000</v>
      </c>
      <c r="AC161" s="54">
        <v>210640000</v>
      </c>
      <c r="AD161" s="54">
        <v>169000000</v>
      </c>
      <c r="AE161" s="54">
        <v>407136300</v>
      </c>
      <c r="AF161" s="54">
        <v>6355930000</v>
      </c>
      <c r="AG161" s="54">
        <v>365860000</v>
      </c>
      <c r="AH161" s="128" t="str">
        <f>VLOOKUP(B161,'Ma sector'!A:E,5,0)</f>
        <v>Hàng Tiêu dùng</v>
      </c>
    </row>
    <row r="162" spans="1:34">
      <c r="A162" s="54" t="s">
        <v>271</v>
      </c>
      <c r="B162" s="54">
        <v>238</v>
      </c>
      <c r="C162" s="54">
        <v>4</v>
      </c>
      <c r="D162" s="54">
        <v>0</v>
      </c>
      <c r="E162" s="54">
        <v>145970000</v>
      </c>
      <c r="F162" s="54">
        <v>0</v>
      </c>
      <c r="G162" s="54">
        <v>17250000</v>
      </c>
      <c r="H162" s="54">
        <v>0</v>
      </c>
      <c r="I162" s="54">
        <v>0</v>
      </c>
      <c r="J162" s="54">
        <v>0</v>
      </c>
      <c r="K162" s="54">
        <v>7260000</v>
      </c>
      <c r="L162" s="54">
        <v>47780000</v>
      </c>
      <c r="M162" s="54">
        <v>0</v>
      </c>
      <c r="N162" s="54">
        <v>7200000</v>
      </c>
      <c r="O162" s="54">
        <v>100800000</v>
      </c>
      <c r="P162" s="54">
        <v>12000000</v>
      </c>
      <c r="Q162" s="54">
        <v>23870000</v>
      </c>
      <c r="R162" s="54">
        <v>0</v>
      </c>
      <c r="S162" s="54">
        <v>2380000</v>
      </c>
      <c r="T162" s="54">
        <v>0</v>
      </c>
      <c r="U162" s="54">
        <v>0</v>
      </c>
      <c r="V162" s="54">
        <v>14030000</v>
      </c>
      <c r="W162" s="54">
        <v>29590000</v>
      </c>
      <c r="X162" s="54">
        <v>0</v>
      </c>
      <c r="Y162" s="54">
        <v>11250000</v>
      </c>
      <c r="Z162" s="54">
        <v>19850000</v>
      </c>
      <c r="AA162" s="54">
        <v>23720000</v>
      </c>
      <c r="AB162" s="54">
        <v>50600000</v>
      </c>
      <c r="AC162" s="54">
        <v>66500000</v>
      </c>
      <c r="AD162" s="54">
        <v>2250000</v>
      </c>
      <c r="AE162" s="54">
        <v>4500000</v>
      </c>
      <c r="AF162" s="54">
        <v>13500000</v>
      </c>
      <c r="AG162" s="54">
        <v>11260000</v>
      </c>
      <c r="AH162" s="128" t="str">
        <f>VLOOKUP(B162,'Ma sector'!A:E,5,0)</f>
        <v>Dược phẩm và Y tế</v>
      </c>
    </row>
    <row r="163" spans="1:34">
      <c r="A163" s="54" t="s">
        <v>272</v>
      </c>
      <c r="B163" s="54">
        <v>181</v>
      </c>
      <c r="C163" s="54">
        <v>4</v>
      </c>
      <c r="D163" s="54">
        <v>0</v>
      </c>
      <c r="E163" s="54">
        <v>0</v>
      </c>
      <c r="F163" s="54">
        <v>3250000</v>
      </c>
      <c r="G163" s="54">
        <v>0</v>
      </c>
      <c r="H163" s="54">
        <v>660000</v>
      </c>
      <c r="I163" s="54">
        <v>0</v>
      </c>
      <c r="J163" s="54">
        <v>96264000</v>
      </c>
      <c r="K163" s="54">
        <v>20160000</v>
      </c>
      <c r="L163" s="54">
        <v>12000000</v>
      </c>
      <c r="M163" s="54">
        <v>28710000</v>
      </c>
      <c r="N163" s="54">
        <v>7280000</v>
      </c>
      <c r="O163" s="54">
        <v>610000</v>
      </c>
      <c r="P163" s="54">
        <v>0</v>
      </c>
      <c r="Q163" s="54">
        <v>0</v>
      </c>
      <c r="R163" s="54">
        <v>560000</v>
      </c>
      <c r="S163" s="54">
        <v>5800000</v>
      </c>
      <c r="T163" s="54">
        <v>0</v>
      </c>
      <c r="U163" s="54">
        <v>0</v>
      </c>
      <c r="V163" s="54">
        <v>0</v>
      </c>
      <c r="W163" s="54">
        <v>63600</v>
      </c>
      <c r="X163" s="54">
        <v>0</v>
      </c>
      <c r="Y163" s="54">
        <v>0</v>
      </c>
      <c r="Z163" s="54">
        <v>0</v>
      </c>
      <c r="AA163" s="54">
        <v>0</v>
      </c>
      <c r="AB163" s="54">
        <v>0</v>
      </c>
      <c r="AC163" s="54">
        <v>0</v>
      </c>
      <c r="AD163" s="54">
        <v>0</v>
      </c>
      <c r="AE163" s="54">
        <v>0</v>
      </c>
      <c r="AF163" s="54">
        <v>0</v>
      </c>
      <c r="AG163" s="54">
        <v>0</v>
      </c>
      <c r="AH163" s="128" t="str">
        <f>VLOOKUP(B163,'Ma sector'!A:E,5,0)</f>
        <v>Công nghiệp</v>
      </c>
    </row>
    <row r="164" spans="1:34">
      <c r="A164" s="54" t="s">
        <v>273</v>
      </c>
      <c r="B164" s="54">
        <v>181</v>
      </c>
      <c r="C164" s="54">
        <v>4</v>
      </c>
      <c r="D164" s="54">
        <v>2190000</v>
      </c>
      <c r="E164" s="54">
        <v>0</v>
      </c>
      <c r="F164" s="54">
        <v>52150000</v>
      </c>
      <c r="G164" s="54">
        <v>15906000</v>
      </c>
      <c r="H164" s="54">
        <v>0</v>
      </c>
      <c r="I164" s="54">
        <v>0</v>
      </c>
      <c r="J164" s="54">
        <v>12120000</v>
      </c>
      <c r="K164" s="54">
        <v>3329600</v>
      </c>
      <c r="L164" s="54">
        <v>91104000</v>
      </c>
      <c r="M164" s="54">
        <v>39620000</v>
      </c>
      <c r="N164" s="54">
        <v>13960000</v>
      </c>
      <c r="O164" s="54">
        <v>96180000</v>
      </c>
      <c r="P164" s="54">
        <v>12920000</v>
      </c>
      <c r="Q164" s="54">
        <v>27290000</v>
      </c>
      <c r="R164" s="54">
        <v>113000000</v>
      </c>
      <c r="S164" s="54">
        <v>2210000</v>
      </c>
      <c r="T164" s="54">
        <v>7920000</v>
      </c>
      <c r="U164" s="54">
        <v>325000</v>
      </c>
      <c r="V164" s="54">
        <v>0</v>
      </c>
      <c r="W164" s="54">
        <v>0</v>
      </c>
      <c r="X164" s="54">
        <v>0</v>
      </c>
      <c r="Y164" s="54">
        <v>13680000</v>
      </c>
      <c r="Z164" s="54">
        <v>0</v>
      </c>
      <c r="AA164" s="54">
        <v>4710000</v>
      </c>
      <c r="AB164" s="54">
        <v>6800000</v>
      </c>
      <c r="AC164" s="54">
        <v>0</v>
      </c>
      <c r="AD164" s="54">
        <v>5460000</v>
      </c>
      <c r="AE164" s="54">
        <v>80500000</v>
      </c>
      <c r="AF164" s="54">
        <v>7590000</v>
      </c>
      <c r="AG164" s="54">
        <v>0</v>
      </c>
      <c r="AH164" s="128" t="str">
        <f>VLOOKUP(B164,'Ma sector'!A:E,5,0)</f>
        <v>Công nghiệp</v>
      </c>
    </row>
    <row r="165" spans="1:34">
      <c r="A165" s="54" t="s">
        <v>274</v>
      </c>
      <c r="B165" s="54">
        <v>238</v>
      </c>
      <c r="C165" s="54">
        <v>4</v>
      </c>
      <c r="D165" s="54">
        <v>40032000</v>
      </c>
      <c r="E165" s="54">
        <v>227433000</v>
      </c>
      <c r="F165" s="54">
        <v>303386000</v>
      </c>
      <c r="G165" s="54">
        <v>169139000</v>
      </c>
      <c r="H165" s="54">
        <v>370141000</v>
      </c>
      <c r="I165" s="54">
        <v>298846000</v>
      </c>
      <c r="J165" s="54">
        <v>574433000</v>
      </c>
      <c r="K165" s="54">
        <v>937559000</v>
      </c>
      <c r="L165" s="54">
        <v>251881000</v>
      </c>
      <c r="M165" s="54">
        <v>1850008000</v>
      </c>
      <c r="N165" s="54">
        <v>136404000</v>
      </c>
      <c r="O165" s="54">
        <v>446210000</v>
      </c>
      <c r="P165" s="54">
        <v>284896000</v>
      </c>
      <c r="Q165" s="54">
        <v>157791000</v>
      </c>
      <c r="R165" s="54">
        <v>100221000</v>
      </c>
      <c r="S165" s="54">
        <v>438506000</v>
      </c>
      <c r="T165" s="54">
        <v>541405000</v>
      </c>
      <c r="U165" s="54">
        <v>237324000</v>
      </c>
      <c r="V165" s="54">
        <v>76933000</v>
      </c>
      <c r="W165" s="54">
        <v>200308000</v>
      </c>
      <c r="X165" s="54">
        <v>183552000</v>
      </c>
      <c r="Y165" s="54">
        <v>111380000</v>
      </c>
      <c r="Z165" s="54">
        <v>811329000</v>
      </c>
      <c r="AA165" s="54">
        <v>39563000</v>
      </c>
      <c r="AB165" s="54">
        <v>26537000</v>
      </c>
      <c r="AC165" s="54">
        <v>25059000</v>
      </c>
      <c r="AD165" s="54">
        <v>133453000</v>
      </c>
      <c r="AE165" s="54">
        <v>186519000</v>
      </c>
      <c r="AF165" s="54">
        <v>162736000</v>
      </c>
      <c r="AG165" s="54">
        <v>65169000</v>
      </c>
      <c r="AH165" s="128" t="str">
        <f>VLOOKUP(B165,'Ma sector'!A:E,5,0)</f>
        <v>Dược phẩm và Y tế</v>
      </c>
    </row>
    <row r="166" spans="1:34">
      <c r="A166" s="54" t="s">
        <v>275</v>
      </c>
      <c r="B166" s="54">
        <v>221</v>
      </c>
      <c r="C166" s="54">
        <v>4</v>
      </c>
      <c r="D166" s="54">
        <v>331080000</v>
      </c>
      <c r="E166" s="54">
        <v>3249256800</v>
      </c>
      <c r="F166" s="54">
        <v>3734359200</v>
      </c>
      <c r="G166" s="54">
        <v>2943722000</v>
      </c>
      <c r="H166" s="54">
        <v>2209125600</v>
      </c>
      <c r="I166" s="54">
        <v>2684490000</v>
      </c>
      <c r="J166" s="54">
        <v>3042516000</v>
      </c>
      <c r="K166" s="54">
        <v>9976029300</v>
      </c>
      <c r="L166" s="54">
        <v>1597331200</v>
      </c>
      <c r="M166" s="54">
        <v>1649867200</v>
      </c>
      <c r="N166" s="54">
        <v>2014703600</v>
      </c>
      <c r="O166" s="54">
        <v>1975158400</v>
      </c>
      <c r="P166" s="54">
        <v>1196970000</v>
      </c>
      <c r="Q166" s="54">
        <v>1075290000</v>
      </c>
      <c r="R166" s="54">
        <v>1972004000</v>
      </c>
      <c r="S166" s="54">
        <v>2370248000</v>
      </c>
      <c r="T166" s="54">
        <v>1059497000</v>
      </c>
      <c r="U166" s="54">
        <v>1083160000</v>
      </c>
      <c r="V166" s="54">
        <v>1448560000</v>
      </c>
      <c r="W166" s="54">
        <v>555061800</v>
      </c>
      <c r="X166" s="54">
        <v>4567000</v>
      </c>
      <c r="Y166" s="54">
        <v>676930000</v>
      </c>
      <c r="Z166" s="54">
        <v>2687660000</v>
      </c>
      <c r="AA166" s="54">
        <v>544650000</v>
      </c>
      <c r="AB166" s="54">
        <v>709330000</v>
      </c>
      <c r="AC166" s="54">
        <v>576530000</v>
      </c>
      <c r="AD166" s="54">
        <v>536069400</v>
      </c>
      <c r="AE166" s="54">
        <v>556013100</v>
      </c>
      <c r="AF166" s="54">
        <v>868176800</v>
      </c>
      <c r="AG166" s="54">
        <v>573510000</v>
      </c>
      <c r="AH166" s="128" t="str">
        <f>VLOOKUP(B166,'Ma sector'!A:E,5,0)</f>
        <v>Hàng Tiêu dùng</v>
      </c>
    </row>
    <row r="167" spans="1:34">
      <c r="A167" s="54" t="s">
        <v>276</v>
      </c>
      <c r="B167" s="54">
        <v>180</v>
      </c>
      <c r="C167" s="54">
        <v>4</v>
      </c>
      <c r="D167" s="54">
        <v>26043000</v>
      </c>
      <c r="E167" s="54">
        <v>101769000</v>
      </c>
      <c r="F167" s="54">
        <v>46135000</v>
      </c>
      <c r="G167" s="54">
        <v>112806000</v>
      </c>
      <c r="H167" s="54">
        <v>67114000</v>
      </c>
      <c r="I167" s="54">
        <v>84460000</v>
      </c>
      <c r="J167" s="54">
        <v>65332000</v>
      </c>
      <c r="K167" s="54">
        <v>67378000</v>
      </c>
      <c r="L167" s="54">
        <v>48241000</v>
      </c>
      <c r="M167" s="54">
        <v>39075000</v>
      </c>
      <c r="N167" s="54">
        <v>375962000</v>
      </c>
      <c r="O167" s="54">
        <v>116755000</v>
      </c>
      <c r="P167" s="54">
        <v>134192000</v>
      </c>
      <c r="Q167" s="54">
        <v>113290000</v>
      </c>
      <c r="R167" s="54">
        <v>243053000</v>
      </c>
      <c r="S167" s="54">
        <v>42016000</v>
      </c>
      <c r="T167" s="54">
        <v>78376000</v>
      </c>
      <c r="U167" s="54">
        <v>42316000</v>
      </c>
      <c r="V167" s="54">
        <v>24434000</v>
      </c>
      <c r="W167" s="54">
        <v>53146000</v>
      </c>
      <c r="X167" s="54">
        <v>35811000</v>
      </c>
      <c r="Y167" s="54">
        <v>17150000</v>
      </c>
      <c r="Z167" s="54">
        <v>115139000</v>
      </c>
      <c r="AA167" s="54">
        <v>290927000</v>
      </c>
      <c r="AB167" s="54">
        <v>48302000</v>
      </c>
      <c r="AC167" s="54">
        <v>20240000</v>
      </c>
      <c r="AD167" s="54">
        <v>38378000</v>
      </c>
      <c r="AE167" s="54">
        <v>44432000</v>
      </c>
      <c r="AF167" s="54">
        <v>112628000</v>
      </c>
      <c r="AG167" s="54">
        <v>2243000</v>
      </c>
      <c r="AH167" s="128" t="str">
        <f>VLOOKUP(B167,'Ma sector'!A:E,5,0)</f>
        <v>Công nghiệp</v>
      </c>
    </row>
    <row r="168" spans="1:34">
      <c r="A168" s="54" t="s">
        <v>277</v>
      </c>
      <c r="B168" s="54">
        <v>180</v>
      </c>
      <c r="C168" s="54">
        <v>4</v>
      </c>
      <c r="D168" s="54">
        <v>143323000</v>
      </c>
      <c r="E168" s="54">
        <v>230136000</v>
      </c>
      <c r="F168" s="54">
        <v>91763000</v>
      </c>
      <c r="G168" s="54">
        <v>230206000</v>
      </c>
      <c r="H168" s="54">
        <v>58589000</v>
      </c>
      <c r="I168" s="54">
        <v>335756000</v>
      </c>
      <c r="J168" s="54">
        <v>155957000</v>
      </c>
      <c r="K168" s="54">
        <v>373235000</v>
      </c>
      <c r="L168" s="54">
        <v>116661000</v>
      </c>
      <c r="M168" s="54">
        <v>81674000</v>
      </c>
      <c r="N168" s="54">
        <v>131200000</v>
      </c>
      <c r="O168" s="54">
        <v>341870000</v>
      </c>
      <c r="P168" s="54">
        <v>163915000</v>
      </c>
      <c r="Q168" s="54">
        <v>167995000</v>
      </c>
      <c r="R168" s="54">
        <v>352183000</v>
      </c>
      <c r="S168" s="54">
        <v>225321000</v>
      </c>
      <c r="T168" s="54">
        <v>306018000</v>
      </c>
      <c r="U168" s="54">
        <v>103256000</v>
      </c>
      <c r="V168" s="54">
        <v>441575000</v>
      </c>
      <c r="W168" s="54">
        <v>125568000</v>
      </c>
      <c r="X168" s="54">
        <v>122140000</v>
      </c>
      <c r="Y168" s="54">
        <v>411998000</v>
      </c>
      <c r="Z168" s="54">
        <v>170163000</v>
      </c>
      <c r="AA168" s="54">
        <v>77910000</v>
      </c>
      <c r="AB168" s="54">
        <v>47150000</v>
      </c>
      <c r="AC168" s="54">
        <v>303679000</v>
      </c>
      <c r="AD168" s="54">
        <v>4390000</v>
      </c>
      <c r="AE168" s="54">
        <v>797935000</v>
      </c>
      <c r="AF168" s="54">
        <v>97888000</v>
      </c>
      <c r="AG168" s="54">
        <v>20430000</v>
      </c>
      <c r="AH168" s="128" t="str">
        <f>VLOOKUP(B168,'Ma sector'!A:E,5,0)</f>
        <v>Công nghiệp</v>
      </c>
    </row>
    <row r="169" spans="1:34">
      <c r="A169" s="54" t="s">
        <v>278</v>
      </c>
      <c r="B169" s="54">
        <v>156</v>
      </c>
      <c r="C169" s="54">
        <v>4</v>
      </c>
      <c r="D169" s="54">
        <v>68098000</v>
      </c>
      <c r="E169" s="54">
        <v>680064000</v>
      </c>
      <c r="F169" s="54">
        <v>193579000</v>
      </c>
      <c r="G169" s="54">
        <v>39506000</v>
      </c>
      <c r="H169" s="54">
        <v>0</v>
      </c>
      <c r="I169" s="54">
        <v>199697000</v>
      </c>
      <c r="J169" s="54">
        <v>14652000</v>
      </c>
      <c r="K169" s="54">
        <v>1602917000</v>
      </c>
      <c r="L169" s="54">
        <v>446432000</v>
      </c>
      <c r="M169" s="54">
        <v>0</v>
      </c>
      <c r="N169" s="54">
        <v>0</v>
      </c>
      <c r="O169" s="54">
        <v>857000</v>
      </c>
      <c r="P169" s="54">
        <v>121446000</v>
      </c>
      <c r="Q169" s="54">
        <v>0</v>
      </c>
      <c r="R169" s="54">
        <v>96376000</v>
      </c>
      <c r="S169" s="54">
        <v>1601210000</v>
      </c>
      <c r="T169" s="54">
        <v>159000000</v>
      </c>
      <c r="U169" s="54">
        <v>1696074000</v>
      </c>
      <c r="V169" s="54">
        <v>110058000</v>
      </c>
      <c r="W169" s="54">
        <v>71797000</v>
      </c>
      <c r="X169" s="54">
        <v>1400678000</v>
      </c>
      <c r="Y169" s="54">
        <v>0</v>
      </c>
      <c r="Z169" s="54">
        <v>830916000</v>
      </c>
      <c r="AA169" s="54">
        <v>3443000</v>
      </c>
      <c r="AB169" s="54">
        <v>245155000</v>
      </c>
      <c r="AC169" s="54">
        <v>41500000</v>
      </c>
      <c r="AD169" s="54">
        <v>6160000000</v>
      </c>
      <c r="AE169" s="54">
        <v>16670000</v>
      </c>
      <c r="AF169" s="54">
        <v>974170000</v>
      </c>
      <c r="AG169" s="54">
        <v>0</v>
      </c>
      <c r="AH169" s="128" t="str">
        <f>VLOOKUP(B169,'Ma sector'!A:E,5,0)</f>
        <v>Nguyên vật liệu</v>
      </c>
    </row>
    <row r="170" spans="1:34">
      <c r="A170" s="54" t="s">
        <v>279</v>
      </c>
      <c r="B170" s="54">
        <v>238</v>
      </c>
      <c r="C170" s="54">
        <v>2</v>
      </c>
      <c r="D170" s="54">
        <v>358335000</v>
      </c>
      <c r="E170" s="54">
        <v>1380975000</v>
      </c>
      <c r="F170" s="54">
        <v>444810000</v>
      </c>
      <c r="G170" s="54">
        <v>870620000</v>
      </c>
      <c r="H170" s="54">
        <v>505935000</v>
      </c>
      <c r="I170" s="54">
        <v>382720000</v>
      </c>
      <c r="J170" s="54">
        <v>398010000</v>
      </c>
      <c r="K170" s="54">
        <v>1632460000</v>
      </c>
      <c r="L170" s="54">
        <v>1916685000</v>
      </c>
      <c r="M170" s="54">
        <v>623525000</v>
      </c>
      <c r="N170" s="54">
        <v>2837630000</v>
      </c>
      <c r="O170" s="54">
        <v>2638420000</v>
      </c>
      <c r="P170" s="54">
        <v>808415000</v>
      </c>
      <c r="Q170" s="54">
        <v>295300000</v>
      </c>
      <c r="R170" s="54">
        <v>2228975000</v>
      </c>
      <c r="S170" s="54">
        <v>429680000</v>
      </c>
      <c r="T170" s="54">
        <v>1583655000</v>
      </c>
      <c r="U170" s="54">
        <v>7194925000</v>
      </c>
      <c r="V170" s="54">
        <v>856405000</v>
      </c>
      <c r="W170" s="54">
        <v>2273135000</v>
      </c>
      <c r="X170" s="54">
        <v>7268595000</v>
      </c>
      <c r="Y170" s="54">
        <v>1472185000</v>
      </c>
      <c r="Z170" s="54">
        <v>716415000</v>
      </c>
      <c r="AA170" s="54">
        <v>1123410000</v>
      </c>
      <c r="AB170" s="54">
        <v>881065000</v>
      </c>
      <c r="AC170" s="54">
        <v>1039170000</v>
      </c>
      <c r="AD170" s="54">
        <v>640530000</v>
      </c>
      <c r="AE170" s="54">
        <v>1702040000</v>
      </c>
      <c r="AF170" s="54">
        <v>1440725000</v>
      </c>
      <c r="AG170" s="54">
        <v>218100000</v>
      </c>
      <c r="AH170" s="128" t="str">
        <f>VLOOKUP(B170,'Ma sector'!A:E,5,0)</f>
        <v>Dược phẩm và Y tế</v>
      </c>
    </row>
    <row r="171" spans="1:34">
      <c r="A171" s="54" t="s">
        <v>280</v>
      </c>
      <c r="B171" s="54">
        <v>256</v>
      </c>
      <c r="C171" s="54">
        <v>4</v>
      </c>
      <c r="D171" s="54">
        <v>0</v>
      </c>
      <c r="E171" s="54">
        <v>3150000</v>
      </c>
      <c r="F171" s="54">
        <v>690000</v>
      </c>
      <c r="G171" s="54">
        <v>0</v>
      </c>
      <c r="H171" s="54">
        <v>0</v>
      </c>
      <c r="I171" s="54">
        <v>0</v>
      </c>
      <c r="J171" s="54">
        <v>0</v>
      </c>
      <c r="K171" s="54">
        <v>0</v>
      </c>
      <c r="L171" s="54">
        <v>0</v>
      </c>
      <c r="M171" s="54">
        <v>1260000</v>
      </c>
      <c r="N171" s="54">
        <v>570000</v>
      </c>
      <c r="O171" s="54">
        <v>1150000</v>
      </c>
      <c r="P171" s="54">
        <v>5000000</v>
      </c>
      <c r="Q171" s="54">
        <v>460000</v>
      </c>
      <c r="R171" s="54">
        <v>930000</v>
      </c>
      <c r="S171" s="54">
        <v>0</v>
      </c>
      <c r="T171" s="54">
        <v>0</v>
      </c>
      <c r="U171" s="54">
        <v>440000</v>
      </c>
      <c r="V171" s="54">
        <v>0</v>
      </c>
      <c r="W171" s="54">
        <v>480000</v>
      </c>
      <c r="X171" s="54">
        <v>202500</v>
      </c>
      <c r="Y171" s="54">
        <v>1840000</v>
      </c>
      <c r="Z171" s="54">
        <v>520000</v>
      </c>
      <c r="AA171" s="54">
        <v>2600000</v>
      </c>
      <c r="AB171" s="54">
        <v>0</v>
      </c>
      <c r="AC171" s="54">
        <v>0</v>
      </c>
      <c r="AD171" s="54">
        <v>0</v>
      </c>
      <c r="AE171" s="54">
        <v>0</v>
      </c>
      <c r="AF171" s="54">
        <v>0</v>
      </c>
      <c r="AG171" s="54">
        <v>0</v>
      </c>
      <c r="AH171" s="128" t="str">
        <f>VLOOKUP(B171,'Ma sector'!A:E,5,0)</f>
        <v>Dịch vụ Tiêu dùng</v>
      </c>
    </row>
    <row r="172" spans="1:34">
      <c r="A172" s="54" t="s">
        <v>75</v>
      </c>
      <c r="B172" s="54">
        <v>184</v>
      </c>
      <c r="C172" s="54">
        <v>4</v>
      </c>
      <c r="D172" s="54">
        <v>0</v>
      </c>
      <c r="E172" s="54">
        <v>690000</v>
      </c>
      <c r="F172" s="54">
        <v>720000</v>
      </c>
      <c r="G172" s="54">
        <v>0</v>
      </c>
      <c r="H172" s="54">
        <v>790000</v>
      </c>
      <c r="I172" s="54">
        <v>0</v>
      </c>
      <c r="J172" s="54">
        <v>3600000</v>
      </c>
      <c r="K172" s="54">
        <v>6690000</v>
      </c>
      <c r="L172" s="54">
        <v>0</v>
      </c>
      <c r="M172" s="54">
        <v>860000</v>
      </c>
      <c r="N172" s="54">
        <v>0</v>
      </c>
      <c r="O172" s="54">
        <v>0</v>
      </c>
      <c r="P172" s="54">
        <v>0</v>
      </c>
      <c r="Q172" s="54">
        <v>0</v>
      </c>
      <c r="R172" s="54">
        <v>0</v>
      </c>
      <c r="S172" s="54">
        <v>880000</v>
      </c>
      <c r="T172" s="54">
        <v>0</v>
      </c>
      <c r="U172" s="54">
        <v>0</v>
      </c>
      <c r="V172" s="54">
        <v>0</v>
      </c>
      <c r="W172" s="54">
        <v>0</v>
      </c>
      <c r="X172" s="54">
        <v>0</v>
      </c>
      <c r="Y172" s="54">
        <v>720000</v>
      </c>
      <c r="Z172" s="54">
        <v>650000</v>
      </c>
      <c r="AA172" s="54">
        <v>590000</v>
      </c>
      <c r="AB172" s="54">
        <v>0</v>
      </c>
      <c r="AC172" s="54">
        <v>540000</v>
      </c>
      <c r="AD172" s="54">
        <v>1000000</v>
      </c>
      <c r="AE172" s="54">
        <v>890710000</v>
      </c>
      <c r="AF172" s="54">
        <v>1069340000</v>
      </c>
      <c r="AG172" s="54">
        <v>1131140000</v>
      </c>
      <c r="AH172" s="128" t="str">
        <f>VLOOKUP(B172,'Ma sector'!A:E,5,0)</f>
        <v>Công nghiệp</v>
      </c>
    </row>
    <row r="173" spans="1:34">
      <c r="A173" s="54" t="s">
        <v>792</v>
      </c>
      <c r="B173" s="54">
        <v>166</v>
      </c>
      <c r="C173" s="54">
        <v>4</v>
      </c>
      <c r="D173" s="54">
        <v>7212069000</v>
      </c>
      <c r="E173" s="54">
        <v>9334358000</v>
      </c>
      <c r="F173" s="54">
        <v>8660408000</v>
      </c>
      <c r="G173" s="54">
        <v>10072788000</v>
      </c>
      <c r="H173" s="54">
        <v>4995127000</v>
      </c>
      <c r="I173" s="54">
        <v>4738282000</v>
      </c>
      <c r="J173" s="54">
        <v>3545967000</v>
      </c>
      <c r="K173" s="54">
        <v>5888300000</v>
      </c>
      <c r="L173" s="54">
        <v>5488386000</v>
      </c>
      <c r="M173" s="54">
        <v>4784003000</v>
      </c>
      <c r="N173" s="54">
        <v>5202989000</v>
      </c>
      <c r="O173" s="54">
        <v>4806011000</v>
      </c>
      <c r="P173" s="54">
        <v>4971268000</v>
      </c>
      <c r="Q173" s="54">
        <v>2031581000</v>
      </c>
      <c r="R173" s="54">
        <v>5708678000</v>
      </c>
      <c r="S173" s="54">
        <v>3321145000</v>
      </c>
      <c r="T173" s="54">
        <v>2604585000</v>
      </c>
      <c r="U173" s="54">
        <v>1996626000</v>
      </c>
      <c r="V173" s="54">
        <v>1699904000</v>
      </c>
      <c r="W173" s="54">
        <v>1194382000</v>
      </c>
      <c r="X173" s="54">
        <v>1701545000</v>
      </c>
      <c r="Y173" s="54">
        <v>2601089000</v>
      </c>
      <c r="Z173" s="54">
        <v>5006769000</v>
      </c>
      <c r="AA173" s="54">
        <v>2807545000</v>
      </c>
      <c r="AB173" s="54">
        <v>2766967000</v>
      </c>
      <c r="AC173" s="54">
        <v>2188251000</v>
      </c>
      <c r="AD173" s="54">
        <v>2027533000</v>
      </c>
      <c r="AE173" s="54">
        <v>1175983000</v>
      </c>
      <c r="AF173" s="54">
        <v>1375077000</v>
      </c>
      <c r="AG173" s="54">
        <v>8450774000</v>
      </c>
      <c r="AH173" s="128" t="str">
        <f>VLOOKUP(B173,'Ma sector'!A:E,5,0)</f>
        <v>Nguyên vật liệu</v>
      </c>
    </row>
    <row r="174" spans="1:34">
      <c r="A174" s="54" t="s">
        <v>1691</v>
      </c>
      <c r="B174" s="54">
        <v>187</v>
      </c>
      <c r="C174" s="54">
        <v>4</v>
      </c>
      <c r="D174" s="54">
        <v>82020000</v>
      </c>
      <c r="E174" s="54">
        <v>100400000</v>
      </c>
      <c r="F174" s="54">
        <v>96300000</v>
      </c>
      <c r="G174" s="54">
        <v>210360000</v>
      </c>
      <c r="H174" s="54">
        <v>139920000</v>
      </c>
      <c r="I174" s="54">
        <v>142360000</v>
      </c>
      <c r="J174" s="54">
        <v>192180000</v>
      </c>
      <c r="K174" s="54">
        <v>436360000</v>
      </c>
      <c r="L174" s="54">
        <v>1622800000</v>
      </c>
      <c r="M174" s="54">
        <v>162740000</v>
      </c>
      <c r="N174" s="54">
        <v>565090000</v>
      </c>
      <c r="O174" s="54">
        <v>716020000</v>
      </c>
      <c r="P174" s="54">
        <v>619650000</v>
      </c>
      <c r="Q174" s="54">
        <v>217590000</v>
      </c>
      <c r="R174" s="54">
        <v>91260000</v>
      </c>
      <c r="S174" s="54">
        <v>96560000</v>
      </c>
      <c r="T174" s="54">
        <v>196950000</v>
      </c>
      <c r="U174" s="54">
        <v>149930000</v>
      </c>
      <c r="V174" s="54">
        <v>70890000</v>
      </c>
      <c r="W174" s="54">
        <v>12610000</v>
      </c>
      <c r="X174" s="54">
        <v>700000</v>
      </c>
      <c r="Y174" s="54">
        <v>91360000</v>
      </c>
      <c r="Z174" s="54">
        <v>200900000</v>
      </c>
      <c r="AA174" s="54">
        <v>27890000</v>
      </c>
      <c r="AB174" s="54">
        <v>111530000</v>
      </c>
      <c r="AC174" s="54">
        <v>240200000</v>
      </c>
      <c r="AD174" s="54">
        <v>65120000</v>
      </c>
      <c r="AE174" s="54">
        <v>76200000</v>
      </c>
      <c r="AF174" s="54">
        <v>154100000</v>
      </c>
      <c r="AG174" s="54">
        <v>108640000</v>
      </c>
      <c r="AH174" s="128" t="str">
        <f>VLOOKUP(B174,'Ma sector'!A:E,5,0)</f>
        <v>Công nghiệp</v>
      </c>
    </row>
    <row r="175" spans="1:34">
      <c r="A175" s="54" t="s">
        <v>281</v>
      </c>
      <c r="B175" s="54">
        <v>238</v>
      </c>
      <c r="C175" s="54">
        <v>4</v>
      </c>
      <c r="D175" s="54">
        <v>6040000</v>
      </c>
      <c r="E175" s="54">
        <v>38570000</v>
      </c>
      <c r="F175" s="54">
        <v>66400000</v>
      </c>
      <c r="G175" s="54">
        <v>94920000</v>
      </c>
      <c r="H175" s="54">
        <v>97870000</v>
      </c>
      <c r="I175" s="54">
        <v>10250000</v>
      </c>
      <c r="J175" s="54">
        <v>0</v>
      </c>
      <c r="K175" s="54">
        <v>14270000</v>
      </c>
      <c r="L175" s="54">
        <v>8120000</v>
      </c>
      <c r="M175" s="54">
        <v>133230000</v>
      </c>
      <c r="N175" s="54">
        <v>383620000</v>
      </c>
      <c r="O175" s="54">
        <v>341090000</v>
      </c>
      <c r="P175" s="54">
        <v>31050000</v>
      </c>
      <c r="Q175" s="54">
        <v>20950000</v>
      </c>
      <c r="R175" s="54">
        <v>47900000</v>
      </c>
      <c r="S175" s="54">
        <v>8530000</v>
      </c>
      <c r="T175" s="54">
        <v>97440000</v>
      </c>
      <c r="U175" s="54">
        <v>47280000</v>
      </c>
      <c r="V175" s="54">
        <v>14400000</v>
      </c>
      <c r="W175" s="54">
        <v>6240000</v>
      </c>
      <c r="X175" s="54">
        <v>0</v>
      </c>
      <c r="Y175" s="54">
        <v>58600000</v>
      </c>
      <c r="Z175" s="54">
        <v>56230000</v>
      </c>
      <c r="AA175" s="54">
        <v>2150000</v>
      </c>
      <c r="AB175" s="54">
        <v>0</v>
      </c>
      <c r="AC175" s="54">
        <v>14700000</v>
      </c>
      <c r="AD175" s="54">
        <v>0</v>
      </c>
      <c r="AE175" s="54">
        <v>0</v>
      </c>
      <c r="AF175" s="54">
        <v>0</v>
      </c>
      <c r="AG175" s="54">
        <v>2100000</v>
      </c>
      <c r="AH175" s="128" t="str">
        <f>VLOOKUP(B175,'Ma sector'!A:E,5,0)</f>
        <v>Dược phẩm và Y tế</v>
      </c>
    </row>
    <row r="176" spans="1:34">
      <c r="A176" s="54" t="s">
        <v>282</v>
      </c>
      <c r="B176" s="54">
        <v>181</v>
      </c>
      <c r="C176" s="54">
        <v>4</v>
      </c>
      <c r="D176" s="54">
        <v>1361439000</v>
      </c>
      <c r="E176" s="54">
        <v>1801229000</v>
      </c>
      <c r="F176" s="54">
        <v>1014854000</v>
      </c>
      <c r="G176" s="54">
        <v>1400277000</v>
      </c>
      <c r="H176" s="54">
        <v>5173250000</v>
      </c>
      <c r="I176" s="54">
        <v>1969381000</v>
      </c>
      <c r="J176" s="54">
        <v>1290050000</v>
      </c>
      <c r="K176" s="54">
        <v>1848712000</v>
      </c>
      <c r="L176" s="54">
        <v>1577788000</v>
      </c>
      <c r="M176" s="54">
        <v>1195653000</v>
      </c>
      <c r="N176" s="54">
        <v>1009703000</v>
      </c>
      <c r="O176" s="54">
        <v>361306000</v>
      </c>
      <c r="P176" s="54">
        <v>371908000</v>
      </c>
      <c r="Q176" s="54">
        <v>1036100000</v>
      </c>
      <c r="R176" s="54">
        <v>446901000</v>
      </c>
      <c r="S176" s="54">
        <v>385213000</v>
      </c>
      <c r="T176" s="54">
        <v>1294463000</v>
      </c>
      <c r="U176" s="54">
        <v>843075000</v>
      </c>
      <c r="V176" s="54">
        <v>257331000</v>
      </c>
      <c r="W176" s="54">
        <v>485535000</v>
      </c>
      <c r="X176" s="54">
        <v>415903000</v>
      </c>
      <c r="Y176" s="54">
        <v>705651000</v>
      </c>
      <c r="Z176" s="54">
        <v>527627000</v>
      </c>
      <c r="AA176" s="54">
        <v>754081000</v>
      </c>
      <c r="AB176" s="54">
        <v>812122000</v>
      </c>
      <c r="AC176" s="54">
        <v>1224300000</v>
      </c>
      <c r="AD176" s="54">
        <v>427481000</v>
      </c>
      <c r="AE176" s="54">
        <v>164518000</v>
      </c>
      <c r="AF176" s="54">
        <v>786797000</v>
      </c>
      <c r="AG176" s="54">
        <v>246937000</v>
      </c>
      <c r="AH176" s="128" t="str">
        <f>VLOOKUP(B176,'Ma sector'!A:E,5,0)</f>
        <v>Công nghiệp</v>
      </c>
    </row>
    <row r="177" spans="1:34">
      <c r="A177" s="54" t="s">
        <v>283</v>
      </c>
      <c r="B177" s="54">
        <v>181</v>
      </c>
      <c r="C177" s="54">
        <v>4</v>
      </c>
      <c r="D177" s="54">
        <v>9880000</v>
      </c>
      <c r="E177" s="54">
        <v>26540000</v>
      </c>
      <c r="F177" s="54">
        <v>2600000</v>
      </c>
      <c r="G177" s="54">
        <v>15600000</v>
      </c>
      <c r="H177" s="54">
        <v>3007280000</v>
      </c>
      <c r="I177" s="54">
        <v>32400000</v>
      </c>
      <c r="J177" s="54">
        <v>63400000</v>
      </c>
      <c r="K177" s="54">
        <v>1127050000</v>
      </c>
      <c r="L177" s="54">
        <v>73660000</v>
      </c>
      <c r="M177" s="54">
        <v>244500000</v>
      </c>
      <c r="N177" s="54">
        <v>0</v>
      </c>
      <c r="O177" s="54">
        <v>483800000</v>
      </c>
      <c r="P177" s="54">
        <v>151040000</v>
      </c>
      <c r="Q177" s="54">
        <v>59000000</v>
      </c>
      <c r="R177" s="54">
        <v>71980000</v>
      </c>
      <c r="S177" s="54">
        <v>620000</v>
      </c>
      <c r="T177" s="54">
        <v>9600000</v>
      </c>
      <c r="U177" s="54">
        <v>0</v>
      </c>
      <c r="V177" s="54">
        <v>0</v>
      </c>
      <c r="W177" s="54">
        <v>0</v>
      </c>
      <c r="X177" s="54">
        <v>0</v>
      </c>
      <c r="Y177" s="54">
        <v>5400000</v>
      </c>
      <c r="Z177" s="54">
        <v>5540000</v>
      </c>
      <c r="AA177" s="54">
        <v>0</v>
      </c>
      <c r="AB177" s="54">
        <v>0</v>
      </c>
      <c r="AC177" s="54">
        <v>0</v>
      </c>
      <c r="AD177" s="54">
        <v>6410000</v>
      </c>
      <c r="AE177" s="54">
        <v>0</v>
      </c>
      <c r="AF177" s="54">
        <v>23370000</v>
      </c>
      <c r="AG177" s="54">
        <v>0</v>
      </c>
      <c r="AH177" s="128" t="str">
        <f>VLOOKUP(B177,'Ma sector'!A:E,5,0)</f>
        <v>Công nghiệp</v>
      </c>
    </row>
    <row r="178" spans="1:34">
      <c r="A178" s="54" t="s">
        <v>120</v>
      </c>
      <c r="B178" s="54">
        <v>336</v>
      </c>
      <c r="C178" s="54">
        <v>2</v>
      </c>
      <c r="D178" s="54">
        <v>6807348000</v>
      </c>
      <c r="E178" s="54">
        <v>9979582000</v>
      </c>
      <c r="F178" s="54">
        <v>6648853000</v>
      </c>
      <c r="G178" s="54">
        <v>10852456000</v>
      </c>
      <c r="H178" s="54">
        <v>6570901000</v>
      </c>
      <c r="I178" s="54">
        <v>10485664000</v>
      </c>
      <c r="J178" s="54">
        <v>6066931000</v>
      </c>
      <c r="K178" s="54">
        <v>4376702000</v>
      </c>
      <c r="L178" s="54">
        <v>6507290000</v>
      </c>
      <c r="M178" s="54">
        <v>3618813000</v>
      </c>
      <c r="N178" s="54">
        <v>3595824000</v>
      </c>
      <c r="O178" s="54">
        <v>8275822000</v>
      </c>
      <c r="P178" s="54">
        <v>5464633700</v>
      </c>
      <c r="Q178" s="54">
        <v>5814943000</v>
      </c>
      <c r="R178" s="54">
        <v>8078171000</v>
      </c>
      <c r="S178" s="54">
        <v>13339282000</v>
      </c>
      <c r="T178" s="54">
        <v>7118175000</v>
      </c>
      <c r="U178" s="54">
        <v>7865878000</v>
      </c>
      <c r="V178" s="54">
        <v>2888210000</v>
      </c>
      <c r="W178" s="54">
        <v>3438950000</v>
      </c>
      <c r="X178" s="54">
        <v>2719355000</v>
      </c>
      <c r="Y178" s="54">
        <v>14160257000</v>
      </c>
      <c r="Z178" s="54">
        <v>18763634500</v>
      </c>
      <c r="AA178" s="54">
        <v>9097650000</v>
      </c>
      <c r="AB178" s="54">
        <v>4869119000</v>
      </c>
      <c r="AC178" s="54">
        <v>4899815000</v>
      </c>
      <c r="AD178" s="54">
        <v>1926156000</v>
      </c>
      <c r="AE178" s="54">
        <v>3363116000</v>
      </c>
      <c r="AF178" s="54">
        <v>2786107000</v>
      </c>
      <c r="AG178" s="54">
        <v>4116683000</v>
      </c>
      <c r="AH178" s="128" t="str">
        <f>VLOOKUP(B178,'Ma sector'!A:E,5,0)</f>
        <v>Tài chính</v>
      </c>
    </row>
    <row r="179" spans="1:34">
      <c r="A179" s="54" t="s">
        <v>284</v>
      </c>
      <c r="B179" s="54">
        <v>181</v>
      </c>
      <c r="C179" s="54">
        <v>4</v>
      </c>
      <c r="D179" s="54">
        <v>561290000</v>
      </c>
      <c r="E179" s="54">
        <v>1105000000</v>
      </c>
      <c r="F179" s="54">
        <v>109010000</v>
      </c>
      <c r="G179" s="54">
        <v>132130000</v>
      </c>
      <c r="H179" s="54">
        <v>6650000</v>
      </c>
      <c r="I179" s="54">
        <v>1349120000</v>
      </c>
      <c r="J179" s="54">
        <v>112240000</v>
      </c>
      <c r="K179" s="54">
        <v>93550000</v>
      </c>
      <c r="L179" s="54">
        <v>233370000</v>
      </c>
      <c r="M179" s="54">
        <v>314750000</v>
      </c>
      <c r="N179" s="54">
        <v>266050000</v>
      </c>
      <c r="O179" s="54">
        <v>1107460000</v>
      </c>
      <c r="P179" s="54">
        <v>57540000</v>
      </c>
      <c r="Q179" s="54">
        <v>137500000</v>
      </c>
      <c r="R179" s="54">
        <v>141240000</v>
      </c>
      <c r="S179" s="54">
        <v>86500000</v>
      </c>
      <c r="T179" s="54">
        <v>41130000</v>
      </c>
      <c r="U179" s="54">
        <v>17100000</v>
      </c>
      <c r="V179" s="54">
        <v>18820000</v>
      </c>
      <c r="W179" s="54">
        <v>19260000</v>
      </c>
      <c r="X179" s="54">
        <v>0</v>
      </c>
      <c r="Y179" s="54">
        <v>32490000</v>
      </c>
      <c r="Z179" s="54">
        <v>1851370000</v>
      </c>
      <c r="AA179" s="54">
        <v>669710000</v>
      </c>
      <c r="AB179" s="54">
        <v>501320000</v>
      </c>
      <c r="AC179" s="54">
        <v>299220000</v>
      </c>
      <c r="AD179" s="54">
        <v>324780000</v>
      </c>
      <c r="AE179" s="54">
        <v>208790000</v>
      </c>
      <c r="AF179" s="54">
        <v>241560000</v>
      </c>
      <c r="AG179" s="54">
        <v>505470000</v>
      </c>
      <c r="AH179" s="128" t="str">
        <f>VLOOKUP(B179,'Ma sector'!A:E,5,0)</f>
        <v>Công nghiệp</v>
      </c>
    </row>
    <row r="180" spans="1:34">
      <c r="A180" s="54" t="s">
        <v>285</v>
      </c>
      <c r="B180" s="54">
        <v>194</v>
      </c>
      <c r="C180" s="54">
        <v>4</v>
      </c>
      <c r="D180" s="54">
        <v>650000</v>
      </c>
      <c r="E180" s="54">
        <v>87760000</v>
      </c>
      <c r="F180" s="54">
        <v>51000000</v>
      </c>
      <c r="G180" s="54">
        <v>51750000</v>
      </c>
      <c r="H180" s="54">
        <v>84960000</v>
      </c>
      <c r="I180" s="54">
        <v>83520000</v>
      </c>
      <c r="J180" s="54">
        <v>81100000</v>
      </c>
      <c r="K180" s="54">
        <v>67800000</v>
      </c>
      <c r="L180" s="54">
        <v>141352800</v>
      </c>
      <c r="M180" s="54">
        <v>79500000</v>
      </c>
      <c r="N180" s="54">
        <v>86010000</v>
      </c>
      <c r="O180" s="54">
        <v>92160000</v>
      </c>
      <c r="P180" s="54">
        <v>116260000</v>
      </c>
      <c r="Q180" s="54">
        <v>168240000</v>
      </c>
      <c r="R180" s="54">
        <v>76970000</v>
      </c>
      <c r="S180" s="54">
        <v>93970000</v>
      </c>
      <c r="T180" s="54">
        <v>249640000</v>
      </c>
      <c r="U180" s="54">
        <v>153790000</v>
      </c>
      <c r="V180" s="54">
        <v>179730000</v>
      </c>
      <c r="W180" s="54">
        <v>164850000</v>
      </c>
      <c r="X180" s="54">
        <v>1640000</v>
      </c>
      <c r="Y180" s="54">
        <v>155560000</v>
      </c>
      <c r="Z180" s="54">
        <v>700000</v>
      </c>
      <c r="AA180" s="54">
        <v>158430000</v>
      </c>
      <c r="AB180" s="54">
        <v>156000000</v>
      </c>
      <c r="AC180" s="54">
        <v>154840000</v>
      </c>
      <c r="AD180" s="54">
        <v>102120000</v>
      </c>
      <c r="AE180" s="54">
        <v>1420000</v>
      </c>
      <c r="AF180" s="54">
        <v>243200000</v>
      </c>
      <c r="AG180" s="54">
        <v>147110000</v>
      </c>
      <c r="AH180" s="128" t="str">
        <f>VLOOKUP(B180,'Ma sector'!A:E,5,0)</f>
        <v>Công nghiệp</v>
      </c>
    </row>
    <row r="181" spans="1:34">
      <c r="A181" s="54" t="s">
        <v>128</v>
      </c>
      <c r="B181" s="54">
        <v>155</v>
      </c>
      <c r="C181" s="54">
        <v>3</v>
      </c>
      <c r="D181" s="54">
        <v>6549420000</v>
      </c>
      <c r="E181" s="54">
        <v>5082429000</v>
      </c>
      <c r="F181" s="54">
        <v>6993986000</v>
      </c>
      <c r="G181" s="54">
        <v>12243219000</v>
      </c>
      <c r="H181" s="54">
        <v>4967884000</v>
      </c>
      <c r="I181" s="54">
        <v>8346097000</v>
      </c>
      <c r="J181" s="54">
        <v>3390547000</v>
      </c>
      <c r="K181" s="54">
        <v>4314963000</v>
      </c>
      <c r="L181" s="54">
        <v>1316322000</v>
      </c>
      <c r="M181" s="54">
        <v>4182428000</v>
      </c>
      <c r="N181" s="54">
        <v>1402783000</v>
      </c>
      <c r="O181" s="54">
        <v>17743369000</v>
      </c>
      <c r="P181" s="54">
        <v>5948996000</v>
      </c>
      <c r="Q181" s="54">
        <v>10540595000</v>
      </c>
      <c r="R181" s="54">
        <v>6965558000</v>
      </c>
      <c r="S181" s="54">
        <v>5200193000</v>
      </c>
      <c r="T181" s="54">
        <v>14954229000</v>
      </c>
      <c r="U181" s="54">
        <v>4670211000</v>
      </c>
      <c r="V181" s="54">
        <v>3340460000</v>
      </c>
      <c r="W181" s="54">
        <v>4629747000</v>
      </c>
      <c r="X181" s="54">
        <v>4156518000</v>
      </c>
      <c r="Y181" s="54">
        <v>2474336000</v>
      </c>
      <c r="Z181" s="54">
        <v>7475716000</v>
      </c>
      <c r="AA181" s="54">
        <v>2060028000</v>
      </c>
      <c r="AB181" s="54">
        <v>1426181000</v>
      </c>
      <c r="AC181" s="54">
        <v>1773616000</v>
      </c>
      <c r="AD181" s="54">
        <v>1261775000</v>
      </c>
      <c r="AE181" s="54">
        <v>1400037000</v>
      </c>
      <c r="AF181" s="54">
        <v>1285014000</v>
      </c>
      <c r="AG181" s="54">
        <v>952453000</v>
      </c>
      <c r="AH181" s="128" t="str">
        <f>VLOOKUP(B181,'Ma sector'!A:E,5,0)</f>
        <v>Nguyên vật liệu</v>
      </c>
    </row>
    <row r="182" spans="1:34">
      <c r="A182" s="54" t="s">
        <v>286</v>
      </c>
      <c r="B182" s="54">
        <v>336</v>
      </c>
      <c r="C182" s="54">
        <v>4</v>
      </c>
      <c r="D182" s="54">
        <v>7000000</v>
      </c>
      <c r="E182" s="54">
        <v>0</v>
      </c>
      <c r="F182" s="54">
        <v>770000</v>
      </c>
      <c r="G182" s="54">
        <v>830000</v>
      </c>
      <c r="H182" s="54">
        <v>0</v>
      </c>
      <c r="I182" s="54">
        <v>0</v>
      </c>
      <c r="J182" s="54">
        <v>0</v>
      </c>
      <c r="K182" s="54">
        <v>0</v>
      </c>
      <c r="L182" s="54">
        <v>8000000</v>
      </c>
      <c r="M182" s="54">
        <v>880000</v>
      </c>
      <c r="N182" s="54">
        <v>0</v>
      </c>
      <c r="O182" s="54">
        <v>0</v>
      </c>
      <c r="P182" s="54">
        <v>0</v>
      </c>
      <c r="Q182" s="54">
        <v>0</v>
      </c>
      <c r="R182" s="54">
        <v>0</v>
      </c>
      <c r="S182" s="54">
        <v>0</v>
      </c>
      <c r="T182" s="54">
        <v>2400000</v>
      </c>
      <c r="U182" s="54">
        <v>0</v>
      </c>
      <c r="V182" s="54">
        <v>0</v>
      </c>
      <c r="W182" s="54">
        <v>0</v>
      </c>
      <c r="X182" s="54">
        <v>0</v>
      </c>
      <c r="Y182" s="54">
        <v>0</v>
      </c>
      <c r="Z182" s="54">
        <v>0</v>
      </c>
      <c r="AA182" s="54">
        <v>0</v>
      </c>
      <c r="AB182" s="54">
        <v>0</v>
      </c>
      <c r="AC182" s="54">
        <v>21620000</v>
      </c>
      <c r="AD182" s="54">
        <v>0</v>
      </c>
      <c r="AE182" s="54">
        <v>12960000</v>
      </c>
      <c r="AF182" s="54">
        <v>0</v>
      </c>
      <c r="AG182" s="54">
        <v>0</v>
      </c>
      <c r="AH182" s="128" t="str">
        <f>VLOOKUP(B182,'Ma sector'!A:E,5,0)</f>
        <v>Tài chính</v>
      </c>
    </row>
    <row r="183" spans="1:34">
      <c r="A183" s="54" t="s">
        <v>287</v>
      </c>
      <c r="B183" s="54">
        <v>238</v>
      </c>
      <c r="C183" s="54">
        <v>4</v>
      </c>
      <c r="D183" s="54">
        <v>205790000</v>
      </c>
      <c r="E183" s="54">
        <v>281730000</v>
      </c>
      <c r="F183" s="54">
        <v>178441000</v>
      </c>
      <c r="G183" s="54">
        <v>283837000</v>
      </c>
      <c r="H183" s="54">
        <v>203470000</v>
      </c>
      <c r="I183" s="54">
        <v>6661196000</v>
      </c>
      <c r="J183" s="54">
        <v>1174219000</v>
      </c>
      <c r="K183" s="54">
        <v>1469180000</v>
      </c>
      <c r="L183" s="54">
        <v>513959000</v>
      </c>
      <c r="M183" s="54">
        <v>11911050000</v>
      </c>
      <c r="N183" s="54">
        <v>745641000</v>
      </c>
      <c r="O183" s="54">
        <v>1831103000</v>
      </c>
      <c r="P183" s="54">
        <v>706171000</v>
      </c>
      <c r="Q183" s="54">
        <v>1234831000</v>
      </c>
      <c r="R183" s="54">
        <v>721844000</v>
      </c>
      <c r="S183" s="54">
        <v>847870000</v>
      </c>
      <c r="T183" s="54">
        <v>1393993000</v>
      </c>
      <c r="U183" s="54">
        <v>509606000</v>
      </c>
      <c r="V183" s="54">
        <v>2483915000</v>
      </c>
      <c r="W183" s="54">
        <v>5730814000</v>
      </c>
      <c r="X183" s="54">
        <v>881395000</v>
      </c>
      <c r="Y183" s="54">
        <v>2632255000</v>
      </c>
      <c r="Z183" s="54">
        <v>2646563000</v>
      </c>
      <c r="AA183" s="54">
        <v>803048000</v>
      </c>
      <c r="AB183" s="54">
        <v>818917000</v>
      </c>
      <c r="AC183" s="54">
        <v>905031000</v>
      </c>
      <c r="AD183" s="54">
        <v>1125390000</v>
      </c>
      <c r="AE183" s="54">
        <v>311509000</v>
      </c>
      <c r="AF183" s="54">
        <v>800191000</v>
      </c>
      <c r="AG183" s="54">
        <v>1925130000</v>
      </c>
      <c r="AH183" s="128" t="str">
        <f>VLOOKUP(B183,'Ma sector'!A:E,5,0)</f>
        <v>Dược phẩm và Y tế</v>
      </c>
    </row>
    <row r="184" spans="1:34">
      <c r="A184" s="54" t="s">
        <v>288</v>
      </c>
      <c r="B184" s="54">
        <v>274</v>
      </c>
      <c r="C184" s="54">
        <v>4</v>
      </c>
      <c r="D184" s="54">
        <v>0</v>
      </c>
      <c r="E184" s="54">
        <v>0</v>
      </c>
      <c r="F184" s="54">
        <v>0</v>
      </c>
      <c r="G184" s="54">
        <v>0</v>
      </c>
      <c r="H184" s="54">
        <v>0</v>
      </c>
      <c r="I184" s="54">
        <v>0</v>
      </c>
      <c r="J184" s="54">
        <v>0</v>
      </c>
      <c r="K184" s="54">
        <v>0</v>
      </c>
      <c r="L184" s="54">
        <v>0</v>
      </c>
      <c r="M184" s="54">
        <v>0</v>
      </c>
      <c r="N184" s="54">
        <v>0</v>
      </c>
      <c r="O184" s="54">
        <v>0</v>
      </c>
      <c r="P184" s="54">
        <v>0</v>
      </c>
      <c r="Q184" s="54">
        <v>0</v>
      </c>
      <c r="R184" s="54">
        <v>0</v>
      </c>
      <c r="S184" s="54">
        <v>0</v>
      </c>
      <c r="T184" s="54">
        <v>0</v>
      </c>
      <c r="U184" s="54">
        <v>0</v>
      </c>
      <c r="V184" s="54">
        <v>0</v>
      </c>
      <c r="W184" s="54">
        <v>0</v>
      </c>
      <c r="X184" s="54">
        <v>0</v>
      </c>
      <c r="Y184" s="54">
        <v>0</v>
      </c>
      <c r="Z184" s="54">
        <v>0</v>
      </c>
      <c r="AA184" s="54">
        <v>0</v>
      </c>
      <c r="AB184" s="54">
        <v>0</v>
      </c>
      <c r="AC184" s="54">
        <v>0</v>
      </c>
      <c r="AD184" s="54">
        <v>0</v>
      </c>
      <c r="AE184" s="54">
        <v>0</v>
      </c>
      <c r="AF184" s="54">
        <v>0</v>
      </c>
      <c r="AG184" s="54">
        <v>0</v>
      </c>
      <c r="AH184" s="128" t="str">
        <f>VLOOKUP(B184,'Ma sector'!A:E,5,0)</f>
        <v>Tiện ích Cộng đồng</v>
      </c>
    </row>
    <row r="185" spans="1:34">
      <c r="A185" s="54" t="s">
        <v>289</v>
      </c>
      <c r="B185" s="54">
        <v>236</v>
      </c>
      <c r="C185" s="54">
        <v>4</v>
      </c>
      <c r="D185" s="54">
        <v>8060000</v>
      </c>
      <c r="E185" s="54">
        <v>43392500</v>
      </c>
      <c r="F185" s="54">
        <v>28080000</v>
      </c>
      <c r="G185" s="54">
        <v>28000000</v>
      </c>
      <c r="H185" s="54">
        <v>20000000</v>
      </c>
      <c r="I185" s="54">
        <v>36020000</v>
      </c>
      <c r="J185" s="54">
        <v>10100000</v>
      </c>
      <c r="K185" s="54">
        <v>32300000</v>
      </c>
      <c r="L185" s="54">
        <v>30120000</v>
      </c>
      <c r="M185" s="54">
        <v>60600000</v>
      </c>
      <c r="N185" s="54">
        <v>85560000</v>
      </c>
      <c r="O185" s="54">
        <v>96960000</v>
      </c>
      <c r="P185" s="54">
        <v>4120000</v>
      </c>
      <c r="Q185" s="54">
        <v>112390000</v>
      </c>
      <c r="R185" s="54">
        <v>48600000</v>
      </c>
      <c r="S185" s="54">
        <v>2200000</v>
      </c>
      <c r="T185" s="54">
        <v>6040000</v>
      </c>
      <c r="U185" s="54">
        <v>32400000</v>
      </c>
      <c r="V185" s="54">
        <v>139570000</v>
      </c>
      <c r="W185" s="54">
        <v>131120000</v>
      </c>
      <c r="X185" s="54">
        <v>0</v>
      </c>
      <c r="Y185" s="54">
        <v>35800000</v>
      </c>
      <c r="Z185" s="54">
        <v>37670000</v>
      </c>
      <c r="AA185" s="54">
        <v>41000000</v>
      </c>
      <c r="AB185" s="54">
        <v>60480000</v>
      </c>
      <c r="AC185" s="54">
        <v>10300000</v>
      </c>
      <c r="AD185" s="54">
        <v>16700000</v>
      </c>
      <c r="AE185" s="54">
        <v>12420000</v>
      </c>
      <c r="AF185" s="54">
        <v>18880000</v>
      </c>
      <c r="AG185" s="54">
        <v>6160000</v>
      </c>
      <c r="AH185" s="128" t="str">
        <f>VLOOKUP(B185,'Ma sector'!A:E,5,0)</f>
        <v>Dược phẩm và Y tế</v>
      </c>
    </row>
    <row r="186" spans="1:34">
      <c r="A186" s="54" t="s">
        <v>290</v>
      </c>
      <c r="B186" s="54">
        <v>180</v>
      </c>
      <c r="C186" s="54">
        <v>4</v>
      </c>
      <c r="D186" s="54">
        <v>0</v>
      </c>
      <c r="E186" s="54">
        <v>2950000</v>
      </c>
      <c r="F186" s="54">
        <v>0</v>
      </c>
      <c r="G186" s="54">
        <v>0</v>
      </c>
      <c r="H186" s="54">
        <v>7500000</v>
      </c>
      <c r="I186" s="54">
        <v>0</v>
      </c>
      <c r="J186" s="54">
        <v>0</v>
      </c>
      <c r="K186" s="54">
        <v>0</v>
      </c>
      <c r="L186" s="54">
        <v>0</v>
      </c>
      <c r="M186" s="54">
        <v>0</v>
      </c>
      <c r="N186" s="54">
        <v>0</v>
      </c>
      <c r="O186" s="54">
        <v>0</v>
      </c>
      <c r="P186" s="54">
        <v>0</v>
      </c>
      <c r="Q186" s="54">
        <v>0</v>
      </c>
      <c r="R186" s="54">
        <v>0</v>
      </c>
      <c r="S186" s="54">
        <v>0</v>
      </c>
      <c r="T186" s="54">
        <v>0</v>
      </c>
      <c r="U186" s="54">
        <v>0</v>
      </c>
      <c r="V186" s="54">
        <v>0</v>
      </c>
      <c r="W186" s="54">
        <v>0</v>
      </c>
      <c r="X186" s="54">
        <v>0</v>
      </c>
      <c r="Y186" s="54">
        <v>0</v>
      </c>
      <c r="Z186" s="54">
        <v>0</v>
      </c>
      <c r="AA186" s="54">
        <v>0</v>
      </c>
      <c r="AB186" s="54">
        <v>0</v>
      </c>
      <c r="AC186" s="54">
        <v>0</v>
      </c>
      <c r="AD186" s="54">
        <v>0</v>
      </c>
      <c r="AE186" s="54">
        <v>0</v>
      </c>
      <c r="AF186" s="54">
        <v>1187200000</v>
      </c>
      <c r="AG186" s="54">
        <v>0</v>
      </c>
      <c r="AH186" s="128" t="str">
        <f>VLOOKUP(B186,'Ma sector'!A:E,5,0)</f>
        <v>Công nghiệp</v>
      </c>
    </row>
    <row r="187" spans="1:34">
      <c r="A187" s="54" t="s">
        <v>291</v>
      </c>
      <c r="B187" s="54">
        <v>159</v>
      </c>
      <c r="C187" s="54">
        <v>4</v>
      </c>
      <c r="D187" s="54">
        <v>4450000</v>
      </c>
      <c r="E187" s="54">
        <v>0</v>
      </c>
      <c r="F187" s="54">
        <v>8120000</v>
      </c>
      <c r="G187" s="54">
        <v>18400000</v>
      </c>
      <c r="H187" s="54">
        <v>610300000</v>
      </c>
      <c r="I187" s="54">
        <v>243840000</v>
      </c>
      <c r="J187" s="54">
        <v>839720000</v>
      </c>
      <c r="K187" s="54">
        <v>57910000</v>
      </c>
      <c r="L187" s="54">
        <v>909300000</v>
      </c>
      <c r="M187" s="54">
        <v>1840000</v>
      </c>
      <c r="N187" s="54">
        <v>0</v>
      </c>
      <c r="O187" s="54">
        <v>436672000</v>
      </c>
      <c r="P187" s="54">
        <v>0</v>
      </c>
      <c r="Q187" s="54">
        <v>3650000</v>
      </c>
      <c r="R187" s="54">
        <v>2700000</v>
      </c>
      <c r="S187" s="54">
        <v>9526000</v>
      </c>
      <c r="T187" s="54">
        <v>0</v>
      </c>
      <c r="U187" s="54">
        <v>3351020000</v>
      </c>
      <c r="V187" s="54">
        <v>9000000</v>
      </c>
      <c r="W187" s="54">
        <v>17950000</v>
      </c>
      <c r="X187" s="54">
        <v>0</v>
      </c>
      <c r="Y187" s="54">
        <v>71140000</v>
      </c>
      <c r="Z187" s="54">
        <v>75170000</v>
      </c>
      <c r="AA187" s="54">
        <v>8600000</v>
      </c>
      <c r="AB187" s="54">
        <v>6400000</v>
      </c>
      <c r="AC187" s="54">
        <v>155680000</v>
      </c>
      <c r="AD187" s="54">
        <v>3160000</v>
      </c>
      <c r="AE187" s="54">
        <v>850000</v>
      </c>
      <c r="AF187" s="54">
        <v>6320000</v>
      </c>
      <c r="AG187" s="54">
        <v>13416000</v>
      </c>
      <c r="AH187" s="128" t="str">
        <f>VLOOKUP(B187,'Ma sector'!A:E,5,0)</f>
        <v>Nguyên vật liệu</v>
      </c>
    </row>
    <row r="188" spans="1:34">
      <c r="A188" s="54" t="s">
        <v>292</v>
      </c>
      <c r="B188" s="54">
        <v>184</v>
      </c>
      <c r="C188" s="54">
        <v>4</v>
      </c>
      <c r="D188" s="54">
        <v>0</v>
      </c>
      <c r="E188" s="54">
        <v>44900000</v>
      </c>
      <c r="F188" s="54">
        <v>3450000</v>
      </c>
      <c r="G188" s="54">
        <v>47260000</v>
      </c>
      <c r="H188" s="54">
        <v>54360000</v>
      </c>
      <c r="I188" s="54">
        <v>4890000</v>
      </c>
      <c r="J188" s="54">
        <v>35000000</v>
      </c>
      <c r="K188" s="54">
        <v>77250000</v>
      </c>
      <c r="L188" s="54">
        <v>76460000</v>
      </c>
      <c r="M188" s="54">
        <v>65370000</v>
      </c>
      <c r="N188" s="54">
        <v>6480000</v>
      </c>
      <c r="O188" s="54">
        <v>8550000</v>
      </c>
      <c r="P188" s="54">
        <v>37530000</v>
      </c>
      <c r="Q188" s="54">
        <v>77298000</v>
      </c>
      <c r="R188" s="54">
        <v>36500000</v>
      </c>
      <c r="S188" s="54">
        <v>5270000</v>
      </c>
      <c r="T188" s="54">
        <v>0</v>
      </c>
      <c r="U188" s="54">
        <v>75600000</v>
      </c>
      <c r="V188" s="54">
        <v>31500000</v>
      </c>
      <c r="W188" s="54">
        <v>3430000</v>
      </c>
      <c r="X188" s="54">
        <v>0</v>
      </c>
      <c r="Y188" s="54">
        <v>0</v>
      </c>
      <c r="Z188" s="54">
        <v>3560000</v>
      </c>
      <c r="AA188" s="54">
        <v>0</v>
      </c>
      <c r="AB188" s="54">
        <v>0</v>
      </c>
      <c r="AC188" s="54">
        <v>0</v>
      </c>
      <c r="AD188" s="54">
        <v>0</v>
      </c>
      <c r="AE188" s="54">
        <v>0</v>
      </c>
      <c r="AF188" s="54">
        <v>5190000</v>
      </c>
      <c r="AG188" s="54">
        <v>0</v>
      </c>
      <c r="AH188" s="128" t="str">
        <f>VLOOKUP(B188,'Ma sector'!A:E,5,0)</f>
        <v>Công nghiệp</v>
      </c>
    </row>
    <row r="189" spans="1:34">
      <c r="A189" s="54" t="s">
        <v>293</v>
      </c>
      <c r="B189" s="54">
        <v>151</v>
      </c>
      <c r="C189" s="54">
        <v>1</v>
      </c>
      <c r="D189" s="54">
        <v>19849013000</v>
      </c>
      <c r="E189" s="54">
        <v>26717266000</v>
      </c>
      <c r="F189" s="54">
        <v>25765135000</v>
      </c>
      <c r="G189" s="54">
        <v>97009484000</v>
      </c>
      <c r="H189" s="54">
        <v>26164400000</v>
      </c>
      <c r="I189" s="54">
        <v>18283686000</v>
      </c>
      <c r="J189" s="54">
        <v>102015000000</v>
      </c>
      <c r="K189" s="54">
        <v>17657619000</v>
      </c>
      <c r="L189" s="54">
        <v>23073118000</v>
      </c>
      <c r="M189" s="54">
        <v>14979682000</v>
      </c>
      <c r="N189" s="54">
        <v>14133478000</v>
      </c>
      <c r="O189" s="54">
        <v>18377164000</v>
      </c>
      <c r="P189" s="54">
        <v>22560321000</v>
      </c>
      <c r="Q189" s="54">
        <v>21610870000</v>
      </c>
      <c r="R189" s="54">
        <v>16570861000</v>
      </c>
      <c r="S189" s="54">
        <v>27366411000</v>
      </c>
      <c r="T189" s="54">
        <v>18479091000</v>
      </c>
      <c r="U189" s="54">
        <v>14051247000</v>
      </c>
      <c r="V189" s="54">
        <v>14507701000</v>
      </c>
      <c r="W189" s="54">
        <v>22591108000</v>
      </c>
      <c r="X189" s="54">
        <v>30076744000</v>
      </c>
      <c r="Y189" s="54">
        <v>50205196000</v>
      </c>
      <c r="Z189" s="54">
        <v>28338752000</v>
      </c>
      <c r="AA189" s="54">
        <v>29941631000</v>
      </c>
      <c r="AB189" s="54">
        <v>13276201000</v>
      </c>
      <c r="AC189" s="54">
        <v>12466883000</v>
      </c>
      <c r="AD189" s="54">
        <v>5379040000</v>
      </c>
      <c r="AE189" s="54">
        <v>14412940000</v>
      </c>
      <c r="AF189" s="54">
        <v>36146753000</v>
      </c>
      <c r="AG189" s="54">
        <v>17206872000</v>
      </c>
      <c r="AH189" s="128" t="str">
        <f>VLOOKUP(B189,'Ma sector'!A:E,5,0)</f>
        <v>Nguyên vật liệu</v>
      </c>
    </row>
    <row r="190" spans="1:34">
      <c r="A190" s="54" t="s">
        <v>294</v>
      </c>
      <c r="B190" s="54">
        <v>150</v>
      </c>
      <c r="C190" s="54">
        <v>2</v>
      </c>
      <c r="D190" s="54">
        <v>3992325000</v>
      </c>
      <c r="E190" s="54">
        <v>368590000</v>
      </c>
      <c r="F190" s="54">
        <v>137650000</v>
      </c>
      <c r="G190" s="54">
        <v>149985000</v>
      </c>
      <c r="H190" s="54">
        <v>431470000</v>
      </c>
      <c r="I190" s="54">
        <v>66600000</v>
      </c>
      <c r="J190" s="54">
        <v>31200000</v>
      </c>
      <c r="K190" s="54">
        <v>643980000</v>
      </c>
      <c r="L190" s="54">
        <v>453170000</v>
      </c>
      <c r="M190" s="54">
        <v>61560000</v>
      </c>
      <c r="N190" s="54">
        <v>24277190000</v>
      </c>
      <c r="O190" s="54">
        <v>213820000</v>
      </c>
      <c r="P190" s="54">
        <v>10154040000</v>
      </c>
      <c r="Q190" s="54">
        <v>147315000</v>
      </c>
      <c r="R190" s="54">
        <v>26942880000</v>
      </c>
      <c r="S190" s="54">
        <v>27374890000</v>
      </c>
      <c r="T190" s="54">
        <v>5050000</v>
      </c>
      <c r="U190" s="54">
        <v>882905000</v>
      </c>
      <c r="V190" s="54">
        <v>51500000</v>
      </c>
      <c r="W190" s="54">
        <v>209943000</v>
      </c>
      <c r="X190" s="54">
        <v>31000000</v>
      </c>
      <c r="Y190" s="54">
        <v>691763000</v>
      </c>
      <c r="Z190" s="54">
        <v>287240000</v>
      </c>
      <c r="AA190" s="54">
        <v>108305000</v>
      </c>
      <c r="AB190" s="54">
        <v>1940000</v>
      </c>
      <c r="AC190" s="54">
        <v>58685000</v>
      </c>
      <c r="AD190" s="54">
        <v>361143000</v>
      </c>
      <c r="AE190" s="54">
        <v>23090000</v>
      </c>
      <c r="AF190" s="54">
        <v>66700000</v>
      </c>
      <c r="AG190" s="54">
        <v>71060000</v>
      </c>
      <c r="AH190" s="128" t="str">
        <f>VLOOKUP(B190,'Ma sector'!A:E,5,0)</f>
        <v>Nguyên vật liệu</v>
      </c>
    </row>
    <row r="191" spans="1:34">
      <c r="A191" s="54" t="s">
        <v>295</v>
      </c>
      <c r="B191" s="54">
        <v>221</v>
      </c>
      <c r="C191" s="54">
        <v>3</v>
      </c>
      <c r="D191" s="54">
        <v>1604783000</v>
      </c>
      <c r="E191" s="54">
        <v>3622987000</v>
      </c>
      <c r="F191" s="54">
        <v>2575427000</v>
      </c>
      <c r="G191" s="54">
        <v>4123604000</v>
      </c>
      <c r="H191" s="54">
        <v>4151907000</v>
      </c>
      <c r="I191" s="54">
        <v>2717022000</v>
      </c>
      <c r="J191" s="54">
        <v>1673050000</v>
      </c>
      <c r="K191" s="54">
        <v>2396270000</v>
      </c>
      <c r="L191" s="54">
        <v>1219016000</v>
      </c>
      <c r="M191" s="54">
        <v>1755496000</v>
      </c>
      <c r="N191" s="54">
        <v>3096823000</v>
      </c>
      <c r="O191" s="54">
        <v>1728120000</v>
      </c>
      <c r="P191" s="54">
        <v>532077000</v>
      </c>
      <c r="Q191" s="54">
        <v>1179517000</v>
      </c>
      <c r="R191" s="54">
        <v>1371985000</v>
      </c>
      <c r="S191" s="54">
        <v>3045635000</v>
      </c>
      <c r="T191" s="54">
        <v>1950612000</v>
      </c>
      <c r="U191" s="54">
        <v>746202000</v>
      </c>
      <c r="V191" s="54">
        <v>547632000</v>
      </c>
      <c r="W191" s="54">
        <v>1605916000</v>
      </c>
      <c r="X191" s="54">
        <v>793262000</v>
      </c>
      <c r="Y191" s="54">
        <v>1055925000</v>
      </c>
      <c r="Z191" s="54">
        <v>4145738000</v>
      </c>
      <c r="AA191" s="54">
        <v>937658000</v>
      </c>
      <c r="AB191" s="54">
        <v>144510000</v>
      </c>
      <c r="AC191" s="54">
        <v>930474000</v>
      </c>
      <c r="AD191" s="54">
        <v>257852000</v>
      </c>
      <c r="AE191" s="54">
        <v>1360268000</v>
      </c>
      <c r="AF191" s="54">
        <v>1086160000</v>
      </c>
      <c r="AG191" s="54">
        <v>540220000</v>
      </c>
      <c r="AH191" s="128" t="str">
        <f>VLOOKUP(B191,'Ma sector'!A:E,5,0)</f>
        <v>Hàng Tiêu dùng</v>
      </c>
    </row>
    <row r="192" spans="1:34">
      <c r="A192" s="54" t="s">
        <v>296</v>
      </c>
      <c r="B192" s="54">
        <v>213</v>
      </c>
      <c r="C192" s="54">
        <v>3</v>
      </c>
      <c r="D192" s="54">
        <v>51567499000</v>
      </c>
      <c r="E192" s="54">
        <v>27116782000</v>
      </c>
      <c r="F192" s="54">
        <v>33408569000</v>
      </c>
      <c r="G192" s="54">
        <v>36343743000</v>
      </c>
      <c r="H192" s="54">
        <v>28769167000</v>
      </c>
      <c r="I192" s="54">
        <v>37470656000</v>
      </c>
      <c r="J192" s="54">
        <v>19519614000</v>
      </c>
      <c r="K192" s="54">
        <v>26449318000</v>
      </c>
      <c r="L192" s="54">
        <v>12904261000</v>
      </c>
      <c r="M192" s="54">
        <v>13471222000</v>
      </c>
      <c r="N192" s="54">
        <v>13624573000</v>
      </c>
      <c r="O192" s="54">
        <v>39209605000</v>
      </c>
      <c r="P192" s="54">
        <v>19176130000</v>
      </c>
      <c r="Q192" s="54">
        <v>36924132000</v>
      </c>
      <c r="R192" s="54">
        <v>38275827000</v>
      </c>
      <c r="S192" s="54">
        <v>34064285000</v>
      </c>
      <c r="T192" s="54">
        <v>50537511000</v>
      </c>
      <c r="U192" s="54">
        <v>27353044000</v>
      </c>
      <c r="V192" s="54">
        <v>18103694000</v>
      </c>
      <c r="W192" s="54">
        <v>18187645000</v>
      </c>
      <c r="X192" s="54">
        <v>82536650000</v>
      </c>
      <c r="Y192" s="54">
        <v>33761287000</v>
      </c>
      <c r="Z192" s="54">
        <v>35725154000</v>
      </c>
      <c r="AA192" s="54">
        <v>23734291000</v>
      </c>
      <c r="AB192" s="54">
        <v>18313717000</v>
      </c>
      <c r="AC192" s="54">
        <v>30816117000</v>
      </c>
      <c r="AD192" s="54">
        <v>9719009000</v>
      </c>
      <c r="AE192" s="54">
        <v>13119551000</v>
      </c>
      <c r="AF192" s="54">
        <v>21101439000</v>
      </c>
      <c r="AG192" s="54">
        <v>36699659000</v>
      </c>
      <c r="AH192" s="128" t="str">
        <f>VLOOKUP(B192,'Ma sector'!A:E,5,0)</f>
        <v>Hàng Tiêu dùng</v>
      </c>
    </row>
    <row r="193" spans="1:34">
      <c r="A193" s="54" t="s">
        <v>297</v>
      </c>
      <c r="B193" s="54">
        <v>336</v>
      </c>
      <c r="C193" s="54">
        <v>4</v>
      </c>
      <c r="D193" s="54">
        <v>1800000</v>
      </c>
      <c r="E193" s="54">
        <v>9758000</v>
      </c>
      <c r="F193" s="54">
        <v>5724000</v>
      </c>
      <c r="G193" s="54">
        <v>18000</v>
      </c>
      <c r="H193" s="54">
        <v>8874000</v>
      </c>
      <c r="I193" s="54">
        <v>5058000</v>
      </c>
      <c r="J193" s="54">
        <v>864000</v>
      </c>
      <c r="K193" s="54">
        <v>9360000</v>
      </c>
      <c r="L193" s="54">
        <v>4734000</v>
      </c>
      <c r="M193" s="54">
        <v>5100000</v>
      </c>
      <c r="N193" s="54">
        <v>320000</v>
      </c>
      <c r="O193" s="54">
        <v>9180000</v>
      </c>
      <c r="P193" s="54">
        <v>25398000</v>
      </c>
      <c r="Q193" s="54">
        <v>28519000</v>
      </c>
      <c r="R193" s="54">
        <v>9500000</v>
      </c>
      <c r="S193" s="54">
        <v>19969000</v>
      </c>
      <c r="T193" s="54">
        <v>57000</v>
      </c>
      <c r="U193" s="54">
        <v>124216000</v>
      </c>
      <c r="V193" s="54">
        <v>25228000</v>
      </c>
      <c r="W193" s="54">
        <v>90000</v>
      </c>
      <c r="X193" s="54">
        <v>0</v>
      </c>
      <c r="Y193" s="54">
        <v>1700000</v>
      </c>
      <c r="Z193" s="54">
        <v>34000</v>
      </c>
      <c r="AA193" s="54">
        <v>510000</v>
      </c>
      <c r="AB193" s="54">
        <v>8208000</v>
      </c>
      <c r="AC193" s="54">
        <v>2032000</v>
      </c>
      <c r="AD193" s="54">
        <v>23200000</v>
      </c>
      <c r="AE193" s="54">
        <v>6688000</v>
      </c>
      <c r="AF193" s="54">
        <v>1040000</v>
      </c>
      <c r="AG193" s="54">
        <v>2256000</v>
      </c>
      <c r="AH193" s="128" t="str">
        <f>VLOOKUP(B193,'Ma sector'!A:E,5,0)</f>
        <v>Tài chính</v>
      </c>
    </row>
    <row r="194" spans="1:34">
      <c r="A194" s="54" t="s">
        <v>298</v>
      </c>
      <c r="B194" s="54">
        <v>274</v>
      </c>
      <c r="C194" s="54">
        <v>4</v>
      </c>
      <c r="D194" s="54">
        <v>0</v>
      </c>
      <c r="E194" s="54">
        <v>10660000</v>
      </c>
      <c r="F194" s="54">
        <v>0</v>
      </c>
      <c r="G194" s="54">
        <v>30940000</v>
      </c>
      <c r="H194" s="54">
        <v>52265000</v>
      </c>
      <c r="I194" s="54">
        <v>26500000</v>
      </c>
      <c r="J194" s="54">
        <v>45630000</v>
      </c>
      <c r="K194" s="54">
        <v>78150000</v>
      </c>
      <c r="L194" s="54">
        <v>42720000</v>
      </c>
      <c r="M194" s="54">
        <v>0</v>
      </c>
      <c r="N194" s="54">
        <v>0</v>
      </c>
      <c r="O194" s="54">
        <v>107024000</v>
      </c>
      <c r="P194" s="54">
        <v>0</v>
      </c>
      <c r="Q194" s="54">
        <v>0</v>
      </c>
      <c r="R194" s="54">
        <v>0</v>
      </c>
      <c r="S194" s="54">
        <v>17640000</v>
      </c>
      <c r="T194" s="54">
        <v>0</v>
      </c>
      <c r="U194" s="54">
        <v>29390000</v>
      </c>
      <c r="V194" s="54">
        <v>91761000</v>
      </c>
      <c r="W194" s="54">
        <v>0</v>
      </c>
      <c r="X194" s="54">
        <v>0</v>
      </c>
      <c r="Y194" s="54">
        <v>0</v>
      </c>
      <c r="Z194" s="54">
        <v>15000000</v>
      </c>
      <c r="AA194" s="54">
        <v>0</v>
      </c>
      <c r="AB194" s="54">
        <v>0</v>
      </c>
      <c r="AC194" s="54">
        <v>0</v>
      </c>
      <c r="AD194" s="54">
        <v>0</v>
      </c>
      <c r="AE194" s="54">
        <v>250000</v>
      </c>
      <c r="AF194" s="54">
        <v>17500000</v>
      </c>
      <c r="AG194" s="54">
        <v>12000000</v>
      </c>
      <c r="AH194" s="128" t="str">
        <f>VLOOKUP(B194,'Ma sector'!A:E,5,0)</f>
        <v>Tiện ích Cộng đồng</v>
      </c>
    </row>
    <row r="195" spans="1:34">
      <c r="A195" s="54" t="s">
        <v>299</v>
      </c>
      <c r="B195" s="54">
        <v>260</v>
      </c>
      <c r="C195" s="54">
        <v>4</v>
      </c>
      <c r="D195" s="54">
        <v>407015000</v>
      </c>
      <c r="E195" s="54">
        <v>597585000</v>
      </c>
      <c r="F195" s="54">
        <v>519970000</v>
      </c>
      <c r="G195" s="54">
        <v>417000000</v>
      </c>
      <c r="H195" s="54">
        <v>982250000</v>
      </c>
      <c r="I195" s="54">
        <v>1301855000</v>
      </c>
      <c r="J195" s="54">
        <v>449680000</v>
      </c>
      <c r="K195" s="54">
        <v>680080000</v>
      </c>
      <c r="L195" s="54">
        <v>99340000</v>
      </c>
      <c r="M195" s="54">
        <v>199205000</v>
      </c>
      <c r="N195" s="54">
        <v>114305000</v>
      </c>
      <c r="O195" s="54">
        <v>216685000</v>
      </c>
      <c r="P195" s="54">
        <v>2540000</v>
      </c>
      <c r="Q195" s="54">
        <v>3175000</v>
      </c>
      <c r="R195" s="54">
        <v>46035000</v>
      </c>
      <c r="S195" s="54">
        <v>73245000</v>
      </c>
      <c r="T195" s="54">
        <v>386950000</v>
      </c>
      <c r="U195" s="54">
        <v>270065000</v>
      </c>
      <c r="V195" s="54">
        <v>366230000</v>
      </c>
      <c r="W195" s="54">
        <v>59890000</v>
      </c>
      <c r="X195" s="54">
        <v>1223000000</v>
      </c>
      <c r="Y195" s="54">
        <v>1319775000</v>
      </c>
      <c r="Z195" s="54">
        <v>929050000</v>
      </c>
      <c r="AA195" s="54">
        <v>50000000</v>
      </c>
      <c r="AB195" s="54">
        <v>28060000</v>
      </c>
      <c r="AC195" s="54">
        <v>20100000</v>
      </c>
      <c r="AD195" s="54">
        <v>1175000</v>
      </c>
      <c r="AE195" s="54">
        <v>14045000</v>
      </c>
      <c r="AF195" s="54">
        <v>14035000</v>
      </c>
      <c r="AG195" s="54">
        <v>615000</v>
      </c>
      <c r="AH195" s="128" t="str">
        <f>VLOOKUP(B195,'Ma sector'!A:E,5,0)</f>
        <v>Dịch vụ Tiêu dùng</v>
      </c>
    </row>
    <row r="196" spans="1:34">
      <c r="A196" s="54" t="s">
        <v>300</v>
      </c>
      <c r="B196" s="54">
        <v>256</v>
      </c>
      <c r="C196" s="54">
        <v>4</v>
      </c>
      <c r="D196" s="54">
        <v>470000</v>
      </c>
      <c r="E196" s="54">
        <v>960000</v>
      </c>
      <c r="F196" s="54">
        <v>35910000</v>
      </c>
      <c r="G196" s="54">
        <v>19080000</v>
      </c>
      <c r="H196" s="54">
        <v>0</v>
      </c>
      <c r="I196" s="54">
        <v>91820000</v>
      </c>
      <c r="J196" s="54">
        <v>36580000</v>
      </c>
      <c r="K196" s="54">
        <v>0</v>
      </c>
      <c r="L196" s="54">
        <v>540000</v>
      </c>
      <c r="M196" s="54">
        <v>95470000</v>
      </c>
      <c r="N196" s="54">
        <v>216000000</v>
      </c>
      <c r="O196" s="54">
        <v>8250000</v>
      </c>
      <c r="P196" s="54">
        <v>39020000</v>
      </c>
      <c r="Q196" s="54">
        <v>0</v>
      </c>
      <c r="R196" s="54">
        <v>580000</v>
      </c>
      <c r="S196" s="54">
        <v>0</v>
      </c>
      <c r="T196" s="54">
        <v>600000</v>
      </c>
      <c r="U196" s="54">
        <v>0</v>
      </c>
      <c r="V196" s="54">
        <v>2380000</v>
      </c>
      <c r="W196" s="54">
        <v>1620000</v>
      </c>
      <c r="X196" s="54">
        <v>17110000</v>
      </c>
      <c r="Y196" s="54">
        <v>600000</v>
      </c>
      <c r="Z196" s="54">
        <v>0</v>
      </c>
      <c r="AA196" s="54">
        <v>0</v>
      </c>
      <c r="AB196" s="54">
        <v>42120000</v>
      </c>
      <c r="AC196" s="54">
        <v>21150000</v>
      </c>
      <c r="AD196" s="54">
        <v>540000</v>
      </c>
      <c r="AE196" s="54">
        <v>34840000</v>
      </c>
      <c r="AF196" s="54">
        <v>14700000</v>
      </c>
      <c r="AG196" s="54">
        <v>121600000</v>
      </c>
      <c r="AH196" s="128" t="str">
        <f>VLOOKUP(B196,'Ma sector'!A:E,5,0)</f>
        <v>Dịch vụ Tiêu dùng</v>
      </c>
    </row>
    <row r="197" spans="1:34">
      <c r="A197" s="54" t="s">
        <v>301</v>
      </c>
      <c r="B197" s="54">
        <v>336</v>
      </c>
      <c r="C197" s="54">
        <v>4</v>
      </c>
      <c r="D197" s="54">
        <v>492000</v>
      </c>
      <c r="E197" s="54">
        <v>22800000</v>
      </c>
      <c r="F197" s="54">
        <v>23810000</v>
      </c>
      <c r="G197" s="54">
        <v>103224000</v>
      </c>
      <c r="H197" s="54">
        <v>8907000</v>
      </c>
      <c r="I197" s="54">
        <v>30921000</v>
      </c>
      <c r="J197" s="54">
        <v>78702000</v>
      </c>
      <c r="K197" s="54">
        <v>12129000</v>
      </c>
      <c r="L197" s="54">
        <v>14440000</v>
      </c>
      <c r="M197" s="54">
        <v>14502000</v>
      </c>
      <c r="N197" s="54">
        <v>15902000</v>
      </c>
      <c r="O197" s="54">
        <v>33692000</v>
      </c>
      <c r="P197" s="54">
        <v>21615000</v>
      </c>
      <c r="Q197" s="54">
        <v>5040000</v>
      </c>
      <c r="R197" s="54">
        <v>28314000</v>
      </c>
      <c r="S197" s="54">
        <v>26264000</v>
      </c>
      <c r="T197" s="54">
        <v>4346000</v>
      </c>
      <c r="U197" s="54">
        <v>2460000</v>
      </c>
      <c r="V197" s="54">
        <v>5031000</v>
      </c>
      <c r="W197" s="54">
        <v>400000</v>
      </c>
      <c r="X197" s="54">
        <v>400000</v>
      </c>
      <c r="Y197" s="54">
        <v>11130000</v>
      </c>
      <c r="Z197" s="54">
        <v>6180000</v>
      </c>
      <c r="AA197" s="54">
        <v>476000</v>
      </c>
      <c r="AB197" s="54">
        <v>67088000</v>
      </c>
      <c r="AC197" s="54">
        <v>40406000</v>
      </c>
      <c r="AD197" s="54">
        <v>91513000</v>
      </c>
      <c r="AE197" s="54">
        <v>32300000</v>
      </c>
      <c r="AF197" s="54">
        <v>360000</v>
      </c>
      <c r="AG197" s="54">
        <v>10128000</v>
      </c>
      <c r="AH197" s="128" t="str">
        <f>VLOOKUP(B197,'Ma sector'!A:E,5,0)</f>
        <v>Tài chính</v>
      </c>
    </row>
    <row r="198" spans="1:34">
      <c r="A198" s="54" t="s">
        <v>302</v>
      </c>
      <c r="B198" s="54">
        <v>159</v>
      </c>
      <c r="C198" s="54">
        <v>3</v>
      </c>
      <c r="D198" s="54">
        <v>326412000</v>
      </c>
      <c r="E198" s="54">
        <v>1483000</v>
      </c>
      <c r="F198" s="54">
        <v>204638000</v>
      </c>
      <c r="G198" s="54">
        <v>153795000</v>
      </c>
      <c r="H198" s="54">
        <v>29500000</v>
      </c>
      <c r="I198" s="54">
        <v>894278000</v>
      </c>
      <c r="J198" s="54">
        <v>116354000</v>
      </c>
      <c r="K198" s="54">
        <v>65000000</v>
      </c>
      <c r="L198" s="54">
        <v>52670000</v>
      </c>
      <c r="M198" s="54">
        <v>0</v>
      </c>
      <c r="N198" s="54">
        <v>505200000</v>
      </c>
      <c r="O198" s="54">
        <v>104258000</v>
      </c>
      <c r="P198" s="54">
        <v>128000000</v>
      </c>
      <c r="Q198" s="54">
        <v>0</v>
      </c>
      <c r="R198" s="54">
        <v>50800000</v>
      </c>
      <c r="S198" s="54">
        <v>0</v>
      </c>
      <c r="T198" s="54">
        <v>25400000</v>
      </c>
      <c r="U198" s="54">
        <v>0</v>
      </c>
      <c r="V198" s="54">
        <v>25400000</v>
      </c>
      <c r="W198" s="54">
        <v>12700000</v>
      </c>
      <c r="X198" s="54">
        <v>0</v>
      </c>
      <c r="Y198" s="54">
        <v>63500000</v>
      </c>
      <c r="Z198" s="54">
        <v>49723000</v>
      </c>
      <c r="AA198" s="54">
        <v>87100000</v>
      </c>
      <c r="AB198" s="54">
        <v>0</v>
      </c>
      <c r="AC198" s="54">
        <v>63100000</v>
      </c>
      <c r="AD198" s="54">
        <v>25400000</v>
      </c>
      <c r="AE198" s="54">
        <v>1013000</v>
      </c>
      <c r="AF198" s="54">
        <v>63500000</v>
      </c>
      <c r="AG198" s="54">
        <v>0</v>
      </c>
      <c r="AH198" s="128" t="str">
        <f>VLOOKUP(B198,'Ma sector'!A:E,5,0)</f>
        <v>Nguyên vật liệu</v>
      </c>
    </row>
    <row r="199" spans="1:34">
      <c r="A199" s="54" t="s">
        <v>303</v>
      </c>
      <c r="B199" s="54">
        <v>150</v>
      </c>
      <c r="C199" s="54">
        <v>4</v>
      </c>
      <c r="D199" s="54">
        <v>0</v>
      </c>
      <c r="E199" s="54">
        <v>0</v>
      </c>
      <c r="F199" s="54">
        <v>11200000</v>
      </c>
      <c r="G199" s="54">
        <v>10584000</v>
      </c>
      <c r="H199" s="54">
        <v>0</v>
      </c>
      <c r="I199" s="54">
        <v>0</v>
      </c>
      <c r="J199" s="54">
        <v>0</v>
      </c>
      <c r="K199" s="54">
        <v>0</v>
      </c>
      <c r="L199" s="54">
        <v>59000</v>
      </c>
      <c r="M199" s="54">
        <v>0</v>
      </c>
      <c r="N199" s="54">
        <v>630000</v>
      </c>
      <c r="O199" s="54">
        <v>12600000</v>
      </c>
      <c r="P199" s="54">
        <v>3150000</v>
      </c>
      <c r="Q199" s="54">
        <v>0</v>
      </c>
      <c r="R199" s="54">
        <v>67000</v>
      </c>
      <c r="S199" s="54">
        <v>0</v>
      </c>
      <c r="T199" s="54">
        <v>0</v>
      </c>
      <c r="U199" s="54">
        <v>0</v>
      </c>
      <c r="V199" s="54">
        <v>1420000</v>
      </c>
      <c r="W199" s="54">
        <v>3976000</v>
      </c>
      <c r="X199" s="54">
        <v>15000000</v>
      </c>
      <c r="Y199" s="54">
        <v>70000</v>
      </c>
      <c r="Z199" s="54">
        <v>0</v>
      </c>
      <c r="AA199" s="54">
        <v>0</v>
      </c>
      <c r="AB199" s="54">
        <v>14800000</v>
      </c>
      <c r="AC199" s="54">
        <v>15800000</v>
      </c>
      <c r="AD199" s="54">
        <v>0</v>
      </c>
      <c r="AE199" s="54">
        <v>0</v>
      </c>
      <c r="AF199" s="54">
        <v>0</v>
      </c>
      <c r="AG199" s="54">
        <v>0</v>
      </c>
      <c r="AH199" s="128" t="str">
        <f>VLOOKUP(B199,'Ma sector'!A:E,5,0)</f>
        <v>Nguyên vật liệu</v>
      </c>
    </row>
    <row r="200" spans="1:34">
      <c r="A200" s="54" t="s">
        <v>304</v>
      </c>
      <c r="B200" s="54">
        <v>193</v>
      </c>
      <c r="C200" s="54">
        <v>3</v>
      </c>
      <c r="D200" s="54">
        <v>368615000</v>
      </c>
      <c r="E200" s="54">
        <v>287245000</v>
      </c>
      <c r="F200" s="54">
        <v>230455000</v>
      </c>
      <c r="G200" s="54">
        <v>422705000</v>
      </c>
      <c r="H200" s="54">
        <v>173400000</v>
      </c>
      <c r="I200" s="54">
        <v>1074005000</v>
      </c>
      <c r="J200" s="54">
        <v>116985000</v>
      </c>
      <c r="K200" s="54">
        <v>227265000</v>
      </c>
      <c r="L200" s="54">
        <v>517420000</v>
      </c>
      <c r="M200" s="54">
        <v>797595000</v>
      </c>
      <c r="N200" s="54">
        <v>329055000</v>
      </c>
      <c r="O200" s="54">
        <v>657565000</v>
      </c>
      <c r="P200" s="54">
        <v>171610000</v>
      </c>
      <c r="Q200" s="54">
        <v>652170000</v>
      </c>
      <c r="R200" s="54">
        <v>744890000</v>
      </c>
      <c r="S200" s="54">
        <v>366280000</v>
      </c>
      <c r="T200" s="54">
        <v>888670000</v>
      </c>
      <c r="U200" s="54">
        <v>2033800000</v>
      </c>
      <c r="V200" s="54">
        <v>227180000</v>
      </c>
      <c r="W200" s="54">
        <v>564195000</v>
      </c>
      <c r="X200" s="54">
        <v>1541920000</v>
      </c>
      <c r="Y200" s="54">
        <v>1100900000</v>
      </c>
      <c r="Z200" s="54">
        <v>394685000</v>
      </c>
      <c r="AA200" s="54">
        <v>185540000</v>
      </c>
      <c r="AB200" s="54">
        <v>79575000</v>
      </c>
      <c r="AC200" s="54">
        <v>516215000</v>
      </c>
      <c r="AD200" s="54">
        <v>74485000</v>
      </c>
      <c r="AE200" s="54">
        <v>1360000</v>
      </c>
      <c r="AF200" s="54">
        <v>144655000</v>
      </c>
      <c r="AG200" s="54">
        <v>195370000</v>
      </c>
      <c r="AH200" s="128" t="str">
        <f>VLOOKUP(B200,'Ma sector'!A:E,5,0)</f>
        <v>Công nghiệp</v>
      </c>
    </row>
    <row r="201" spans="1:34">
      <c r="A201" s="54" t="s">
        <v>94</v>
      </c>
      <c r="B201" s="54">
        <v>336</v>
      </c>
      <c r="C201" s="54">
        <v>4</v>
      </c>
      <c r="D201" s="54">
        <v>473074000</v>
      </c>
      <c r="E201" s="54">
        <v>1319174000</v>
      </c>
      <c r="F201" s="54">
        <v>457321000</v>
      </c>
      <c r="G201" s="54">
        <v>2918316000</v>
      </c>
      <c r="H201" s="54">
        <v>2906472000</v>
      </c>
      <c r="I201" s="54">
        <v>1628858000</v>
      </c>
      <c r="J201" s="54">
        <v>1282220000</v>
      </c>
      <c r="K201" s="54">
        <v>1160581000</v>
      </c>
      <c r="L201" s="54">
        <v>712582000</v>
      </c>
      <c r="M201" s="54">
        <v>1038006000</v>
      </c>
      <c r="N201" s="54">
        <v>1657914000</v>
      </c>
      <c r="O201" s="54">
        <v>1163821000</v>
      </c>
      <c r="P201" s="54">
        <v>806551000</v>
      </c>
      <c r="Q201" s="54">
        <v>595376000</v>
      </c>
      <c r="R201" s="54">
        <v>508324000</v>
      </c>
      <c r="S201" s="54">
        <v>1004453000</v>
      </c>
      <c r="T201" s="54">
        <v>1238669000</v>
      </c>
      <c r="U201" s="54">
        <v>415738000</v>
      </c>
      <c r="V201" s="54">
        <v>422450000</v>
      </c>
      <c r="W201" s="54">
        <v>556342000</v>
      </c>
      <c r="X201" s="54">
        <v>536324000</v>
      </c>
      <c r="Y201" s="54">
        <v>5333682000</v>
      </c>
      <c r="Z201" s="54">
        <v>3229753000</v>
      </c>
      <c r="AA201" s="54">
        <v>1591039000</v>
      </c>
      <c r="AB201" s="54">
        <v>1048353000</v>
      </c>
      <c r="AC201" s="54">
        <v>1581698000</v>
      </c>
      <c r="AD201" s="54">
        <v>887200000</v>
      </c>
      <c r="AE201" s="54">
        <v>1078195000</v>
      </c>
      <c r="AF201" s="54">
        <v>700248000</v>
      </c>
      <c r="AG201" s="54">
        <v>957870000</v>
      </c>
      <c r="AH201" s="128" t="str">
        <f>VLOOKUP(B201,'Ma sector'!A:E,5,0)</f>
        <v>Tài chính</v>
      </c>
    </row>
    <row r="202" spans="1:34">
      <c r="A202" s="54" t="s">
        <v>305</v>
      </c>
      <c r="B202" s="54">
        <v>193</v>
      </c>
      <c r="C202" s="54">
        <v>4</v>
      </c>
      <c r="D202" s="54">
        <v>220076000</v>
      </c>
      <c r="E202" s="54">
        <v>330630000</v>
      </c>
      <c r="F202" s="54">
        <v>474980000</v>
      </c>
      <c r="G202" s="54">
        <v>387980000</v>
      </c>
      <c r="H202" s="54">
        <v>196180000</v>
      </c>
      <c r="I202" s="54">
        <v>282100000</v>
      </c>
      <c r="J202" s="54">
        <v>614190000</v>
      </c>
      <c r="K202" s="54">
        <v>503870000</v>
      </c>
      <c r="L202" s="54">
        <v>51470000</v>
      </c>
      <c r="M202" s="54">
        <v>457630000</v>
      </c>
      <c r="N202" s="54">
        <v>780870000</v>
      </c>
      <c r="O202" s="54">
        <v>281070000</v>
      </c>
      <c r="P202" s="54">
        <v>234650000</v>
      </c>
      <c r="Q202" s="54">
        <v>557660000</v>
      </c>
      <c r="R202" s="54">
        <v>2005820000</v>
      </c>
      <c r="S202" s="54">
        <v>2011550000</v>
      </c>
      <c r="T202" s="54">
        <v>433140000</v>
      </c>
      <c r="U202" s="54">
        <v>1204650000</v>
      </c>
      <c r="V202" s="54">
        <v>33580000</v>
      </c>
      <c r="W202" s="54">
        <v>184130000</v>
      </c>
      <c r="X202" s="54">
        <v>0</v>
      </c>
      <c r="Y202" s="54">
        <v>4950000</v>
      </c>
      <c r="Z202" s="54">
        <v>286090000</v>
      </c>
      <c r="AA202" s="54">
        <v>210340000</v>
      </c>
      <c r="AB202" s="54">
        <v>22790000</v>
      </c>
      <c r="AC202" s="54">
        <v>0</v>
      </c>
      <c r="AD202" s="54">
        <v>39900000</v>
      </c>
      <c r="AE202" s="54">
        <v>4700000</v>
      </c>
      <c r="AF202" s="54">
        <v>4850000</v>
      </c>
      <c r="AG202" s="54">
        <v>107520000</v>
      </c>
      <c r="AH202" s="128" t="str">
        <f>VLOOKUP(B202,'Ma sector'!A:E,5,0)</f>
        <v>Công nghiệp</v>
      </c>
    </row>
    <row r="203" spans="1:34">
      <c r="A203" s="54" t="s">
        <v>306</v>
      </c>
      <c r="B203" s="54">
        <v>180</v>
      </c>
      <c r="C203" s="54">
        <v>4</v>
      </c>
      <c r="D203" s="54">
        <v>1483000</v>
      </c>
      <c r="E203" s="54">
        <v>264538000</v>
      </c>
      <c r="F203" s="54">
        <v>57596000</v>
      </c>
      <c r="G203" s="54">
        <v>31202000</v>
      </c>
      <c r="H203" s="54">
        <v>27768000</v>
      </c>
      <c r="I203" s="54">
        <v>84476000</v>
      </c>
      <c r="J203" s="54">
        <v>166721000</v>
      </c>
      <c r="K203" s="54">
        <v>30318000</v>
      </c>
      <c r="L203" s="54">
        <v>530772000</v>
      </c>
      <c r="M203" s="54">
        <v>357704000</v>
      </c>
      <c r="N203" s="54">
        <v>232792000</v>
      </c>
      <c r="O203" s="54">
        <v>334699000</v>
      </c>
      <c r="P203" s="54">
        <v>115930000</v>
      </c>
      <c r="Q203" s="54">
        <v>172067000</v>
      </c>
      <c r="R203" s="54">
        <v>72356000</v>
      </c>
      <c r="S203" s="54">
        <v>51674000</v>
      </c>
      <c r="T203" s="54">
        <v>93534000</v>
      </c>
      <c r="U203" s="54">
        <v>49649000</v>
      </c>
      <c r="V203" s="54">
        <v>86974000</v>
      </c>
      <c r="W203" s="54">
        <v>49819000</v>
      </c>
      <c r="X203" s="54">
        <v>104351000</v>
      </c>
      <c r="Y203" s="54">
        <v>111315000</v>
      </c>
      <c r="Z203" s="54">
        <v>27090000</v>
      </c>
      <c r="AA203" s="54">
        <v>8291000</v>
      </c>
      <c r="AB203" s="54">
        <v>35152000</v>
      </c>
      <c r="AC203" s="54">
        <v>14431000</v>
      </c>
      <c r="AD203" s="54">
        <v>42579000</v>
      </c>
      <c r="AE203" s="54">
        <v>6879000</v>
      </c>
      <c r="AF203" s="54">
        <v>29610000</v>
      </c>
      <c r="AG203" s="54">
        <v>10260000</v>
      </c>
      <c r="AH203" s="128" t="str">
        <f>VLOOKUP(B203,'Ma sector'!A:E,5,0)</f>
        <v>Công nghiệp</v>
      </c>
    </row>
    <row r="204" spans="1:34">
      <c r="A204" s="54" t="s">
        <v>307</v>
      </c>
      <c r="B204" s="54">
        <v>189</v>
      </c>
      <c r="C204" s="54">
        <v>4</v>
      </c>
      <c r="D204" s="54">
        <v>1200000</v>
      </c>
      <c r="E204" s="54">
        <v>668000</v>
      </c>
      <c r="F204" s="54">
        <v>10542000</v>
      </c>
      <c r="G204" s="54">
        <v>8520000</v>
      </c>
      <c r="H204" s="54">
        <v>14280000</v>
      </c>
      <c r="I204" s="54">
        <v>6310000</v>
      </c>
      <c r="J204" s="54">
        <v>0</v>
      </c>
      <c r="K204" s="54">
        <v>2500000</v>
      </c>
      <c r="L204" s="54">
        <v>1680000</v>
      </c>
      <c r="M204" s="54">
        <v>20746000</v>
      </c>
      <c r="N204" s="54">
        <v>5904000</v>
      </c>
      <c r="O204" s="54">
        <v>28630000</v>
      </c>
      <c r="P204" s="54">
        <v>8988000</v>
      </c>
      <c r="Q204" s="54">
        <v>0</v>
      </c>
      <c r="R204" s="54">
        <v>9430000</v>
      </c>
      <c r="S204" s="54">
        <v>121630000</v>
      </c>
      <c r="T204" s="54">
        <v>26740000</v>
      </c>
      <c r="U204" s="54">
        <v>15330000</v>
      </c>
      <c r="V204" s="54">
        <v>61600000</v>
      </c>
      <c r="W204" s="54">
        <v>53360000</v>
      </c>
      <c r="X204" s="54">
        <v>0</v>
      </c>
      <c r="Y204" s="54">
        <v>450000</v>
      </c>
      <c r="Z204" s="54">
        <v>51320000</v>
      </c>
      <c r="AA204" s="54">
        <v>6610000</v>
      </c>
      <c r="AB204" s="54">
        <v>0</v>
      </c>
      <c r="AC204" s="54">
        <v>4850000</v>
      </c>
      <c r="AD204" s="54">
        <v>0</v>
      </c>
      <c r="AE204" s="54">
        <v>6070000</v>
      </c>
      <c r="AF204" s="54">
        <v>32800</v>
      </c>
      <c r="AG204" s="54">
        <v>4410000</v>
      </c>
      <c r="AH204" s="128" t="str">
        <f>VLOOKUP(B204,'Ma sector'!A:E,5,0)</f>
        <v>Công nghiệp</v>
      </c>
    </row>
    <row r="205" spans="1:34">
      <c r="A205" s="54" t="s">
        <v>308</v>
      </c>
      <c r="B205" s="54">
        <v>256</v>
      </c>
      <c r="C205" s="54">
        <v>4</v>
      </c>
      <c r="D205" s="54">
        <v>103550000</v>
      </c>
      <c r="E205" s="54">
        <v>1266780000</v>
      </c>
      <c r="F205" s="54">
        <v>893550000</v>
      </c>
      <c r="G205" s="54">
        <v>450800000</v>
      </c>
      <c r="H205" s="54">
        <v>236142400</v>
      </c>
      <c r="I205" s="54">
        <v>1896340000</v>
      </c>
      <c r="J205" s="54">
        <v>8716010000</v>
      </c>
      <c r="K205" s="54">
        <v>700200000</v>
      </c>
      <c r="L205" s="54">
        <v>343210000</v>
      </c>
      <c r="M205" s="54">
        <v>1520060000</v>
      </c>
      <c r="N205" s="54">
        <v>729780000</v>
      </c>
      <c r="O205" s="54">
        <v>486710000</v>
      </c>
      <c r="P205" s="54">
        <v>430330000</v>
      </c>
      <c r="Q205" s="54">
        <v>578370000</v>
      </c>
      <c r="R205" s="54">
        <v>583530000</v>
      </c>
      <c r="S205" s="54">
        <v>661640000</v>
      </c>
      <c r="T205" s="54">
        <v>275750000</v>
      </c>
      <c r="U205" s="54">
        <v>688060000</v>
      </c>
      <c r="V205" s="54">
        <v>175820000</v>
      </c>
      <c r="W205" s="54">
        <v>296930000</v>
      </c>
      <c r="X205" s="54">
        <v>40919200</v>
      </c>
      <c r="Y205" s="54">
        <v>169350000</v>
      </c>
      <c r="Z205" s="54">
        <v>556130000</v>
      </c>
      <c r="AA205" s="54">
        <v>218750000</v>
      </c>
      <c r="AB205" s="54">
        <v>216080000</v>
      </c>
      <c r="AC205" s="54">
        <v>237600000</v>
      </c>
      <c r="AD205" s="54">
        <v>278460000</v>
      </c>
      <c r="AE205" s="54">
        <v>8700000</v>
      </c>
      <c r="AF205" s="54">
        <v>390530000</v>
      </c>
      <c r="AG205" s="54">
        <v>18260000</v>
      </c>
      <c r="AH205" s="128" t="str">
        <f>VLOOKUP(B205,'Ma sector'!A:E,5,0)</f>
        <v>Dịch vụ Tiêu dùng</v>
      </c>
    </row>
    <row r="206" spans="1:34">
      <c r="A206" s="54" t="s">
        <v>309</v>
      </c>
      <c r="B206" s="54">
        <v>256</v>
      </c>
      <c r="C206" s="54">
        <v>4</v>
      </c>
      <c r="D206" s="54">
        <v>0</v>
      </c>
      <c r="E206" s="54">
        <v>0</v>
      </c>
      <c r="F206" s="54">
        <v>22140000</v>
      </c>
      <c r="G206" s="54">
        <v>63400000</v>
      </c>
      <c r="H206" s="54">
        <v>50380000</v>
      </c>
      <c r="I206" s="54">
        <v>0</v>
      </c>
      <c r="J206" s="54">
        <v>980000</v>
      </c>
      <c r="K206" s="54">
        <v>5000000</v>
      </c>
      <c r="L206" s="54">
        <v>0</v>
      </c>
      <c r="M206" s="54">
        <v>10970000</v>
      </c>
      <c r="N206" s="54">
        <v>0</v>
      </c>
      <c r="O206" s="54">
        <v>51700000</v>
      </c>
      <c r="P206" s="54">
        <v>103400000</v>
      </c>
      <c r="Q206" s="54">
        <v>15400000</v>
      </c>
      <c r="R206" s="54">
        <v>5530000</v>
      </c>
      <c r="S206" s="54">
        <v>1130000</v>
      </c>
      <c r="T206" s="54">
        <v>53900000</v>
      </c>
      <c r="U206" s="54">
        <v>0</v>
      </c>
      <c r="V206" s="54">
        <v>1180000</v>
      </c>
      <c r="W206" s="54">
        <v>0</v>
      </c>
      <c r="X206" s="54">
        <v>2360000</v>
      </c>
      <c r="Y206" s="54">
        <v>0</v>
      </c>
      <c r="Z206" s="54">
        <v>0</v>
      </c>
      <c r="AA206" s="54">
        <v>3540000</v>
      </c>
      <c r="AB206" s="54">
        <v>0</v>
      </c>
      <c r="AC206" s="54">
        <v>1240000</v>
      </c>
      <c r="AD206" s="54">
        <v>0</v>
      </c>
      <c r="AE206" s="54">
        <v>225120000</v>
      </c>
      <c r="AF206" s="54">
        <v>2240000</v>
      </c>
      <c r="AG206" s="54">
        <v>0</v>
      </c>
      <c r="AH206" s="128" t="str">
        <f>VLOOKUP(B206,'Ma sector'!A:E,5,0)</f>
        <v>Dịch vụ Tiêu dùng</v>
      </c>
    </row>
    <row r="207" spans="1:34">
      <c r="A207" s="54" t="s">
        <v>310</v>
      </c>
      <c r="B207" s="54">
        <v>336</v>
      </c>
      <c r="C207" s="54">
        <v>4</v>
      </c>
      <c r="D207" s="54">
        <v>806410000</v>
      </c>
      <c r="E207" s="54">
        <v>491870000</v>
      </c>
      <c r="F207" s="54">
        <v>527230000</v>
      </c>
      <c r="G207" s="54">
        <v>2328150000</v>
      </c>
      <c r="H207" s="54">
        <v>2323910000</v>
      </c>
      <c r="I207" s="54">
        <v>1721980000</v>
      </c>
      <c r="J207" s="54">
        <v>1401030000</v>
      </c>
      <c r="K207" s="54">
        <v>1035500000</v>
      </c>
      <c r="L207" s="54">
        <v>524880000</v>
      </c>
      <c r="M207" s="54">
        <v>680120000</v>
      </c>
      <c r="N207" s="54">
        <v>590110000</v>
      </c>
      <c r="O207" s="54">
        <v>1158030000</v>
      </c>
      <c r="P207" s="54">
        <v>545010000</v>
      </c>
      <c r="Q207" s="54">
        <v>1607150000</v>
      </c>
      <c r="R207" s="54">
        <v>1511150000</v>
      </c>
      <c r="S207" s="54">
        <v>1104730000</v>
      </c>
      <c r="T207" s="54">
        <v>836930000</v>
      </c>
      <c r="U207" s="54">
        <v>3732620000</v>
      </c>
      <c r="V207" s="54">
        <v>1006180000</v>
      </c>
      <c r="W207" s="54">
        <v>552550000</v>
      </c>
      <c r="X207" s="54">
        <v>238460000</v>
      </c>
      <c r="Y207" s="54">
        <v>218200000</v>
      </c>
      <c r="Z207" s="54">
        <v>474900000</v>
      </c>
      <c r="AA207" s="54">
        <v>125700000</v>
      </c>
      <c r="AB207" s="54">
        <v>414180000</v>
      </c>
      <c r="AC207" s="54">
        <v>304860000</v>
      </c>
      <c r="AD207" s="54">
        <v>789450000</v>
      </c>
      <c r="AE207" s="54">
        <v>18300000</v>
      </c>
      <c r="AF207" s="54">
        <v>282400000</v>
      </c>
      <c r="AG207" s="54">
        <v>139160000</v>
      </c>
      <c r="AH207" s="128" t="str">
        <f>VLOOKUP(B207,'Ma sector'!A:E,5,0)</f>
        <v>Tài chính</v>
      </c>
    </row>
    <row r="208" spans="1:34">
      <c r="A208" s="54" t="s">
        <v>121</v>
      </c>
      <c r="B208" s="54">
        <v>289</v>
      </c>
      <c r="C208" s="54">
        <v>1</v>
      </c>
      <c r="D208" s="54">
        <v>3184396000</v>
      </c>
      <c r="E208" s="54">
        <v>9578837000</v>
      </c>
      <c r="F208" s="54">
        <v>8402207000</v>
      </c>
      <c r="G208" s="54">
        <v>8287783000</v>
      </c>
      <c r="H208" s="54">
        <v>5126754000</v>
      </c>
      <c r="I208" s="54">
        <v>3977566000</v>
      </c>
      <c r="J208" s="54">
        <v>17053513000</v>
      </c>
      <c r="K208" s="54">
        <v>7356058000</v>
      </c>
      <c r="L208" s="54">
        <v>2332594000</v>
      </c>
      <c r="M208" s="54">
        <v>4792983000</v>
      </c>
      <c r="N208" s="54">
        <v>16759119000</v>
      </c>
      <c r="O208" s="54">
        <v>286901779000</v>
      </c>
      <c r="Q208" s="54">
        <v>8303455000</v>
      </c>
      <c r="R208" s="54">
        <v>12376956000</v>
      </c>
      <c r="S208" s="54">
        <v>5601412000</v>
      </c>
      <c r="T208" s="54">
        <v>11761224000</v>
      </c>
      <c r="U208" s="54">
        <v>6093971000</v>
      </c>
      <c r="V208" s="54">
        <v>12938788000</v>
      </c>
      <c r="W208" s="54">
        <v>15086847000</v>
      </c>
      <c r="X208" s="54">
        <v>25885609000</v>
      </c>
      <c r="Y208" s="54">
        <v>7566906000</v>
      </c>
      <c r="Z208" s="54">
        <v>14640426000</v>
      </c>
      <c r="AA208" s="54">
        <v>175930276000</v>
      </c>
      <c r="AB208" s="54">
        <v>21728837000</v>
      </c>
      <c r="AC208" s="54">
        <v>285351291200</v>
      </c>
      <c r="AD208" s="54">
        <v>1025301000</v>
      </c>
      <c r="AE208" s="54">
        <v>1381038000</v>
      </c>
      <c r="AF208" s="54">
        <v>3369288000</v>
      </c>
      <c r="AG208" s="54">
        <v>4676236000</v>
      </c>
      <c r="AH208" s="128" t="str">
        <f>VLOOKUP(B208,'Ma sector'!A:E,5,0)</f>
        <v>Ngân hàng</v>
      </c>
    </row>
    <row r="209" spans="1:34">
      <c r="A209" s="54" t="s">
        <v>311</v>
      </c>
      <c r="B209" s="54">
        <v>256</v>
      </c>
      <c r="C209" s="54">
        <v>4</v>
      </c>
      <c r="D209" s="54">
        <v>0</v>
      </c>
      <c r="E209" s="54">
        <v>561524000</v>
      </c>
      <c r="F209" s="54">
        <v>59860000</v>
      </c>
      <c r="G209" s="54">
        <v>49300000</v>
      </c>
      <c r="H209" s="54">
        <v>24960000</v>
      </c>
      <c r="I209" s="54">
        <v>18450000</v>
      </c>
      <c r="J209" s="54">
        <v>223610000</v>
      </c>
      <c r="K209" s="54">
        <v>113118000</v>
      </c>
      <c r="L209" s="54">
        <v>21190000</v>
      </c>
      <c r="M209" s="54">
        <v>10220000</v>
      </c>
      <c r="N209" s="54">
        <v>79848000</v>
      </c>
      <c r="O209" s="54">
        <v>457540000</v>
      </c>
      <c r="P209" s="54">
        <v>89576500</v>
      </c>
      <c r="Q209" s="54">
        <v>128850000</v>
      </c>
      <c r="R209" s="54">
        <v>1214810000</v>
      </c>
      <c r="S209" s="54">
        <v>531560000</v>
      </c>
      <c r="T209" s="54">
        <v>2528000</v>
      </c>
      <c r="U209" s="54">
        <v>154710000</v>
      </c>
      <c r="V209" s="54">
        <v>950000</v>
      </c>
      <c r="W209" s="54">
        <v>139230000</v>
      </c>
      <c r="X209" s="54">
        <v>0</v>
      </c>
      <c r="Y209" s="54">
        <v>0</v>
      </c>
      <c r="Z209" s="54">
        <v>0</v>
      </c>
      <c r="AA209" s="54">
        <v>18000000</v>
      </c>
      <c r="AB209" s="54">
        <v>26800000</v>
      </c>
      <c r="AC209" s="54">
        <v>445500</v>
      </c>
      <c r="AD209" s="54">
        <v>35880000</v>
      </c>
      <c r="AE209" s="54">
        <v>560790000</v>
      </c>
      <c r="AF209" s="54">
        <v>1860000</v>
      </c>
      <c r="AG209" s="54">
        <v>13800000</v>
      </c>
      <c r="AH209" s="128" t="str">
        <f>VLOOKUP(B209,'Ma sector'!A:E,5,0)</f>
        <v>Dịch vụ Tiêu dùng</v>
      </c>
    </row>
    <row r="210" spans="1:34">
      <c r="A210" s="54" t="s">
        <v>312</v>
      </c>
      <c r="B210" s="54">
        <v>314</v>
      </c>
      <c r="C210" s="54">
        <v>2</v>
      </c>
      <c r="D210" s="54">
        <v>0</v>
      </c>
      <c r="E210" s="54">
        <v>30130000</v>
      </c>
      <c r="F210" s="54">
        <v>0</v>
      </c>
      <c r="G210" s="54">
        <v>46000000</v>
      </c>
      <c r="H210" s="54">
        <v>23460000</v>
      </c>
      <c r="I210" s="54">
        <v>53090000</v>
      </c>
      <c r="J210" s="54">
        <v>0</v>
      </c>
      <c r="K210" s="54">
        <v>0</v>
      </c>
      <c r="L210" s="54">
        <v>33500000</v>
      </c>
      <c r="M210" s="54">
        <v>0</v>
      </c>
      <c r="N210" s="54">
        <v>11300000</v>
      </c>
      <c r="O210" s="54">
        <v>22500000</v>
      </c>
      <c r="Q210" s="54">
        <v>0</v>
      </c>
      <c r="R210" s="54">
        <v>0</v>
      </c>
      <c r="S210" s="54">
        <v>0</v>
      </c>
      <c r="T210" s="54">
        <v>44400000</v>
      </c>
      <c r="U210" s="54">
        <v>0</v>
      </c>
      <c r="V210" s="54">
        <v>0</v>
      </c>
      <c r="W210" s="54">
        <v>11750000</v>
      </c>
      <c r="X210" s="54">
        <v>0</v>
      </c>
      <c r="Y210" s="54">
        <v>0</v>
      </c>
      <c r="Z210" s="54">
        <v>225000</v>
      </c>
      <c r="AA210" s="54">
        <v>944000</v>
      </c>
      <c r="AB210" s="54">
        <v>0</v>
      </c>
      <c r="AC210" s="54">
        <v>0</v>
      </c>
      <c r="AD210" s="54">
        <v>4520000</v>
      </c>
      <c r="AE210" s="54">
        <v>8880000</v>
      </c>
      <c r="AF210" s="54">
        <v>27988000</v>
      </c>
      <c r="AG210" s="54">
        <v>208000</v>
      </c>
      <c r="AH210" s="128" t="str">
        <f>VLOOKUP(B210,'Ma sector'!A:E,5,0)</f>
        <v>Công nghệ Thông tin</v>
      </c>
    </row>
    <row r="211" spans="1:34">
      <c r="A211" s="54" t="s">
        <v>1634</v>
      </c>
      <c r="B211" s="54">
        <v>187</v>
      </c>
      <c r="C211" s="54">
        <v>4</v>
      </c>
      <c r="D211" s="54">
        <v>4181000</v>
      </c>
      <c r="E211" s="54">
        <v>22447000</v>
      </c>
      <c r="F211" s="54">
        <v>73000</v>
      </c>
      <c r="G211" s="54">
        <v>27888000</v>
      </c>
      <c r="H211" s="54">
        <v>168041000</v>
      </c>
      <c r="I211" s="54">
        <v>179524000</v>
      </c>
      <c r="J211" s="54">
        <v>456707000</v>
      </c>
      <c r="K211" s="54">
        <v>279265000</v>
      </c>
      <c r="L211" s="54">
        <v>217602000</v>
      </c>
      <c r="M211" s="54">
        <v>251596000</v>
      </c>
      <c r="N211" s="54">
        <v>123416000</v>
      </c>
      <c r="O211" s="54">
        <v>223040000</v>
      </c>
      <c r="P211" s="54">
        <v>352936000</v>
      </c>
      <c r="Q211" s="54">
        <v>167441000</v>
      </c>
      <c r="R211" s="54">
        <v>52607000</v>
      </c>
      <c r="S211" s="54">
        <v>157999000</v>
      </c>
      <c r="T211" s="54">
        <v>78957000</v>
      </c>
      <c r="U211" s="54">
        <v>28592000</v>
      </c>
      <c r="V211" s="54">
        <v>6335000</v>
      </c>
      <c r="W211" s="54">
        <v>29032000</v>
      </c>
      <c r="X211" s="54">
        <v>26176000</v>
      </c>
      <c r="Y211" s="54">
        <v>63890000</v>
      </c>
      <c r="Z211" s="54">
        <v>114754000</v>
      </c>
      <c r="AA211" s="54">
        <v>64000</v>
      </c>
      <c r="AB211" s="54">
        <v>12624000</v>
      </c>
      <c r="AC211" s="54">
        <v>9984000</v>
      </c>
      <c r="AD211" s="54">
        <v>10863000</v>
      </c>
      <c r="AE211" s="54">
        <v>26824000</v>
      </c>
      <c r="AF211" s="54">
        <v>1950000</v>
      </c>
      <c r="AG211" s="54">
        <v>35947000</v>
      </c>
      <c r="AH211" s="128" t="str">
        <f>VLOOKUP(B211,'Ma sector'!A:E,5,0)</f>
        <v>Công nghiệp</v>
      </c>
    </row>
    <row r="212" spans="1:34">
      <c r="A212" s="54" t="s">
        <v>313</v>
      </c>
      <c r="B212" s="54">
        <v>226</v>
      </c>
      <c r="C212" s="54">
        <v>3</v>
      </c>
      <c r="D212" s="54">
        <v>13851191000</v>
      </c>
      <c r="E212" s="54">
        <v>16572000</v>
      </c>
      <c r="F212" s="54">
        <v>1175000</v>
      </c>
      <c r="G212" s="54">
        <v>87611000</v>
      </c>
      <c r="H212" s="54">
        <v>3546000</v>
      </c>
      <c r="I212" s="54">
        <v>74015000</v>
      </c>
      <c r="J212" s="54">
        <v>139898000</v>
      </c>
      <c r="K212" s="54">
        <v>247800000</v>
      </c>
      <c r="L212" s="54">
        <v>430800000</v>
      </c>
      <c r="M212" s="54">
        <v>3962641000</v>
      </c>
      <c r="N212" s="54">
        <v>15496494000</v>
      </c>
      <c r="O212" s="54">
        <v>12250000</v>
      </c>
      <c r="P212" s="54">
        <v>1010887000</v>
      </c>
      <c r="Q212" s="54">
        <v>805777000</v>
      </c>
      <c r="R212" s="54">
        <v>590896000</v>
      </c>
      <c r="S212" s="54">
        <v>240000</v>
      </c>
      <c r="T212" s="54">
        <v>134963000</v>
      </c>
      <c r="U212" s="54">
        <v>0</v>
      </c>
      <c r="V212" s="54">
        <v>0</v>
      </c>
      <c r="W212" s="54">
        <v>0</v>
      </c>
      <c r="X212" s="54">
        <v>69900000</v>
      </c>
      <c r="Y212" s="54">
        <v>0</v>
      </c>
      <c r="Z212" s="54">
        <v>2557000</v>
      </c>
      <c r="AA212" s="54">
        <v>0</v>
      </c>
      <c r="AB212" s="54">
        <v>24658000</v>
      </c>
      <c r="AC212" s="54">
        <v>0</v>
      </c>
      <c r="AD212" s="54">
        <v>2399000</v>
      </c>
      <c r="AE212" s="54">
        <v>43477000</v>
      </c>
      <c r="AF212" s="54">
        <v>5090000</v>
      </c>
      <c r="AG212" s="54">
        <v>7685000</v>
      </c>
      <c r="AH212" s="128" t="str">
        <f>VLOOKUP(B212,'Ma sector'!A:E,5,0)</f>
        <v>Hàng Tiêu dùng</v>
      </c>
    </row>
    <row r="213" spans="1:34">
      <c r="A213" s="54" t="s">
        <v>314</v>
      </c>
      <c r="B213" s="54">
        <v>217</v>
      </c>
      <c r="C213" s="54">
        <v>4</v>
      </c>
      <c r="D213" s="54">
        <v>50000</v>
      </c>
      <c r="E213" s="54">
        <v>5000000</v>
      </c>
      <c r="F213" s="54">
        <v>6890000</v>
      </c>
      <c r="G213" s="54">
        <v>14310000</v>
      </c>
      <c r="H213" s="54">
        <v>1007000</v>
      </c>
      <c r="I213" s="54">
        <v>50400000</v>
      </c>
      <c r="J213" s="54">
        <v>31853000</v>
      </c>
      <c r="K213" s="54">
        <v>4550000</v>
      </c>
      <c r="L213" s="54">
        <v>893000000</v>
      </c>
      <c r="M213" s="54">
        <v>1491874000</v>
      </c>
      <c r="N213" s="54">
        <v>5170000</v>
      </c>
      <c r="O213" s="54">
        <v>0</v>
      </c>
      <c r="P213" s="54">
        <v>94000</v>
      </c>
      <c r="Q213" s="54">
        <v>11233000</v>
      </c>
      <c r="R213" s="54">
        <v>3901000</v>
      </c>
      <c r="S213" s="54">
        <v>94000</v>
      </c>
      <c r="AH213" s="128" t="str">
        <f>VLOOKUP(B213,'Ma sector'!A:E,5,0)</f>
        <v>Hàng Tiêu dùng</v>
      </c>
    </row>
    <row r="214" spans="1:34">
      <c r="A214" s="54" t="s">
        <v>1701</v>
      </c>
      <c r="B214" s="54">
        <v>180</v>
      </c>
      <c r="C214" s="54">
        <v>3</v>
      </c>
      <c r="D214" s="54">
        <v>40777469000</v>
      </c>
      <c r="E214" s="54">
        <v>22112194000</v>
      </c>
      <c r="F214" s="54">
        <v>16751173000</v>
      </c>
      <c r="G214" s="54">
        <v>14234302000</v>
      </c>
      <c r="H214" s="54">
        <v>5275456000</v>
      </c>
      <c r="I214" s="54">
        <v>8503610000</v>
      </c>
      <c r="J214" s="54">
        <v>5910790000</v>
      </c>
      <c r="K214" s="54">
        <v>4960018000</v>
      </c>
      <c r="L214" s="54">
        <v>3718497000</v>
      </c>
      <c r="M214" s="54">
        <v>5197432000</v>
      </c>
      <c r="N214" s="54">
        <v>5637101000</v>
      </c>
      <c r="O214" s="54">
        <v>3366685000</v>
      </c>
      <c r="P214" s="54">
        <v>15991176000</v>
      </c>
      <c r="Q214" s="54">
        <v>37945624000</v>
      </c>
      <c r="R214" s="54">
        <v>20858324000</v>
      </c>
      <c r="S214" s="54">
        <v>13080655000</v>
      </c>
      <c r="T214" s="54">
        <v>14691724000</v>
      </c>
      <c r="U214" s="54">
        <v>6503408000</v>
      </c>
      <c r="V214" s="54">
        <v>13465939000</v>
      </c>
      <c r="W214" s="54">
        <v>21651176000</v>
      </c>
      <c r="X214" s="54">
        <v>6489698000</v>
      </c>
      <c r="Y214" s="54">
        <v>6964406000</v>
      </c>
      <c r="Z214" s="54">
        <v>16565263000</v>
      </c>
      <c r="AA214" s="54">
        <v>5882040000</v>
      </c>
      <c r="AB214" s="54">
        <v>4399180000</v>
      </c>
      <c r="AC214" s="54">
        <v>4240239000</v>
      </c>
      <c r="AD214" s="54">
        <v>2542650000</v>
      </c>
      <c r="AE214" s="54">
        <v>3223067000</v>
      </c>
      <c r="AF214" s="54">
        <v>2368864000</v>
      </c>
      <c r="AG214" s="54">
        <v>2482792000</v>
      </c>
      <c r="AH214" s="128" t="str">
        <f>VLOOKUP(B214,'Ma sector'!A:E,5,0)</f>
        <v>Công nghiệp</v>
      </c>
    </row>
    <row r="215" spans="1:34">
      <c r="A215" s="54" t="s">
        <v>937</v>
      </c>
      <c r="B215" s="54">
        <v>181</v>
      </c>
      <c r="C215" s="54">
        <v>4</v>
      </c>
      <c r="D215" s="54">
        <v>2527594000</v>
      </c>
      <c r="E215" s="54">
        <v>8441549000</v>
      </c>
      <c r="F215" s="54">
        <v>5482661000</v>
      </c>
      <c r="G215" s="54">
        <v>5297880000</v>
      </c>
      <c r="H215" s="54">
        <v>2363947000</v>
      </c>
      <c r="I215" s="54">
        <v>5907484000</v>
      </c>
      <c r="J215" s="54">
        <v>16586670000</v>
      </c>
      <c r="K215" s="54">
        <v>10482894000</v>
      </c>
      <c r="L215" s="54">
        <v>4283795000</v>
      </c>
      <c r="M215" s="54">
        <v>6599197000</v>
      </c>
      <c r="N215" s="54">
        <v>12263083000</v>
      </c>
      <c r="O215" s="54">
        <v>6411274000</v>
      </c>
      <c r="P215" s="54">
        <v>8398459000</v>
      </c>
      <c r="Q215" s="54">
        <v>12905066000</v>
      </c>
      <c r="R215" s="54">
        <v>29420058000</v>
      </c>
      <c r="S215" s="54">
        <v>15856838000</v>
      </c>
      <c r="T215" s="54">
        <v>15584935000</v>
      </c>
      <c r="U215" s="54">
        <v>10219016000</v>
      </c>
      <c r="V215" s="54">
        <v>15208357000</v>
      </c>
      <c r="W215" s="54">
        <v>25563117000</v>
      </c>
      <c r="X215" s="54">
        <v>14423208000</v>
      </c>
      <c r="Y215" s="54">
        <v>12629738000</v>
      </c>
      <c r="Z215" s="54">
        <v>17735103000</v>
      </c>
      <c r="AA215" s="54">
        <v>11028012000</v>
      </c>
      <c r="AB215" s="54">
        <v>4815244000</v>
      </c>
      <c r="AC215" s="54">
        <v>7141904000</v>
      </c>
      <c r="AD215" s="54">
        <v>9606988000</v>
      </c>
      <c r="AE215" s="54">
        <v>4374568000</v>
      </c>
      <c r="AF215" s="54">
        <v>6217848000</v>
      </c>
      <c r="AG215" s="54">
        <v>7839195000</v>
      </c>
      <c r="AH215" s="128" t="str">
        <f>VLOOKUP(B215,'Ma sector'!A:E,5,0)</f>
        <v>Công nghiệp</v>
      </c>
    </row>
    <row r="216" spans="1:34">
      <c r="A216" s="54" t="s">
        <v>315</v>
      </c>
      <c r="B216" s="54">
        <v>336</v>
      </c>
      <c r="C216" s="54">
        <v>3</v>
      </c>
      <c r="D216" s="54">
        <v>0</v>
      </c>
      <c r="E216" s="54">
        <v>2544000</v>
      </c>
      <c r="F216" s="54">
        <v>773878000</v>
      </c>
      <c r="G216" s="54">
        <v>383150000</v>
      </c>
      <c r="H216" s="54">
        <v>382050000</v>
      </c>
      <c r="I216" s="54">
        <v>410002000</v>
      </c>
      <c r="J216" s="54">
        <v>52060000</v>
      </c>
      <c r="K216" s="54">
        <v>80000000</v>
      </c>
      <c r="L216" s="54">
        <v>146500000</v>
      </c>
      <c r="M216" s="54">
        <v>19785000</v>
      </c>
      <c r="N216" s="54">
        <v>42500000</v>
      </c>
      <c r="O216" s="54">
        <v>1900000</v>
      </c>
      <c r="P216" s="54">
        <v>38750000</v>
      </c>
      <c r="Q216" s="54">
        <v>384000</v>
      </c>
      <c r="R216" s="54">
        <v>0</v>
      </c>
      <c r="S216" s="54">
        <v>0</v>
      </c>
      <c r="T216" s="54">
        <v>0</v>
      </c>
      <c r="U216" s="54">
        <v>605145300</v>
      </c>
      <c r="V216" s="54">
        <v>0</v>
      </c>
      <c r="W216" s="54">
        <v>0</v>
      </c>
      <c r="X216" s="54">
        <v>0</v>
      </c>
      <c r="Y216" s="54">
        <v>205000</v>
      </c>
      <c r="Z216" s="54">
        <v>0</v>
      </c>
      <c r="AA216" s="54">
        <v>1528000</v>
      </c>
      <c r="AB216" s="54">
        <v>1980000</v>
      </c>
      <c r="AC216" s="54">
        <v>195000</v>
      </c>
      <c r="AD216" s="54">
        <v>0</v>
      </c>
      <c r="AE216" s="54">
        <v>8342000</v>
      </c>
      <c r="AF216" s="54">
        <v>7972000</v>
      </c>
      <c r="AG216" s="54">
        <v>372000</v>
      </c>
      <c r="AH216" s="128" t="str">
        <f>VLOOKUP(B216,'Ma sector'!A:E,5,0)</f>
        <v>Tài chính</v>
      </c>
    </row>
    <row r="217" spans="1:34">
      <c r="A217" s="54" t="s">
        <v>316</v>
      </c>
      <c r="B217" s="54">
        <v>217</v>
      </c>
      <c r="C217" s="54">
        <v>4</v>
      </c>
      <c r="D217" s="54">
        <v>100000</v>
      </c>
      <c r="E217" s="54">
        <v>6900000</v>
      </c>
      <c r="F217" s="54">
        <v>0</v>
      </c>
      <c r="G217" s="54">
        <v>0</v>
      </c>
      <c r="H217" s="54">
        <v>4650000</v>
      </c>
      <c r="I217" s="54">
        <v>5008000</v>
      </c>
      <c r="J217" s="54">
        <v>5020000</v>
      </c>
      <c r="K217" s="54">
        <v>2902000</v>
      </c>
      <c r="L217" s="54">
        <v>1757000</v>
      </c>
      <c r="M217" s="54">
        <v>0</v>
      </c>
      <c r="N217" s="54">
        <v>0</v>
      </c>
      <c r="O217" s="54">
        <v>10262000</v>
      </c>
      <c r="P217" s="54">
        <v>3922000</v>
      </c>
      <c r="Q217" s="54">
        <v>4157000</v>
      </c>
      <c r="R217" s="54">
        <v>4500000</v>
      </c>
      <c r="S217" s="54">
        <v>0</v>
      </c>
      <c r="T217" s="54">
        <v>140000</v>
      </c>
      <c r="U217" s="54">
        <v>2020000</v>
      </c>
      <c r="V217" s="54">
        <v>700000</v>
      </c>
      <c r="W217" s="54">
        <v>2146000</v>
      </c>
      <c r="X217" s="54">
        <v>5855000</v>
      </c>
      <c r="Y217" s="54">
        <v>75000</v>
      </c>
      <c r="Z217" s="54">
        <v>1660000</v>
      </c>
      <c r="AA217" s="54">
        <v>3019000</v>
      </c>
      <c r="AB217" s="54">
        <v>164000</v>
      </c>
      <c r="AC217" s="54">
        <v>77000</v>
      </c>
      <c r="AD217" s="54">
        <v>864000</v>
      </c>
      <c r="AE217" s="54">
        <v>210000</v>
      </c>
      <c r="AF217" s="54">
        <v>630000</v>
      </c>
      <c r="AG217" s="54">
        <v>6066000</v>
      </c>
      <c r="AH217" s="128" t="str">
        <f>VLOOKUP(B217,'Ma sector'!A:E,5,0)</f>
        <v>Hàng Tiêu dùng</v>
      </c>
    </row>
    <row r="218" spans="1:34">
      <c r="A218" s="54" t="s">
        <v>317</v>
      </c>
      <c r="B218" s="54">
        <v>262</v>
      </c>
      <c r="C218" s="54">
        <v>4</v>
      </c>
      <c r="D218" s="54">
        <v>3140000</v>
      </c>
      <c r="E218" s="54">
        <v>60050000</v>
      </c>
      <c r="F218" s="54">
        <v>0</v>
      </c>
      <c r="G218" s="54">
        <v>0</v>
      </c>
      <c r="H218" s="54">
        <v>84150000</v>
      </c>
      <c r="I218" s="54">
        <v>2800000</v>
      </c>
      <c r="J218" s="54">
        <v>0</v>
      </c>
      <c r="K218" s="54">
        <v>2990000</v>
      </c>
      <c r="L218" s="54">
        <v>95680000</v>
      </c>
      <c r="M218" s="54">
        <v>0</v>
      </c>
      <c r="N218" s="54">
        <v>57200000</v>
      </c>
      <c r="O218" s="54">
        <v>2860000</v>
      </c>
      <c r="P218" s="54">
        <v>0</v>
      </c>
      <c r="Q218" s="54">
        <v>0</v>
      </c>
      <c r="R218" s="54">
        <v>5500000</v>
      </c>
      <c r="S218" s="54">
        <v>2650000</v>
      </c>
      <c r="T218" s="54">
        <v>0</v>
      </c>
      <c r="U218" s="54">
        <v>112910000</v>
      </c>
      <c r="V218" s="54">
        <v>2750000</v>
      </c>
      <c r="W218" s="54">
        <v>84000000</v>
      </c>
      <c r="X218" s="54">
        <v>0</v>
      </c>
      <c r="Y218" s="54">
        <v>26500000</v>
      </c>
      <c r="Z218" s="54">
        <v>2910000</v>
      </c>
      <c r="AA218" s="54">
        <v>2700000</v>
      </c>
      <c r="AB218" s="54">
        <v>2650000</v>
      </c>
      <c r="AC218" s="54">
        <v>0</v>
      </c>
      <c r="AD218" s="54">
        <v>0</v>
      </c>
      <c r="AE218" s="54">
        <v>2600000</v>
      </c>
      <c r="AF218" s="54">
        <v>2860000</v>
      </c>
      <c r="AG218" s="54">
        <v>0</v>
      </c>
      <c r="AH218" s="128" t="str">
        <f>VLOOKUP(B218,'Ma sector'!A:E,5,0)</f>
        <v>Dịch vụ Tiêu dùng</v>
      </c>
    </row>
    <row r="219" spans="1:34">
      <c r="A219" s="54" t="s">
        <v>318</v>
      </c>
      <c r="B219" s="54">
        <v>336</v>
      </c>
      <c r="C219" s="54">
        <v>4</v>
      </c>
      <c r="D219" s="54">
        <v>830490000</v>
      </c>
      <c r="E219" s="54">
        <v>8203050000</v>
      </c>
      <c r="F219" s="54">
        <v>7964870000</v>
      </c>
      <c r="G219" s="54">
        <v>15414480000</v>
      </c>
      <c r="H219" s="54">
        <v>8056070000</v>
      </c>
      <c r="I219" s="54">
        <v>7018410000</v>
      </c>
      <c r="J219" s="54">
        <v>5360150000</v>
      </c>
      <c r="K219" s="54">
        <v>5504140000</v>
      </c>
      <c r="L219" s="54">
        <v>4931460000</v>
      </c>
      <c r="M219" s="54">
        <v>3954090000</v>
      </c>
      <c r="N219" s="54">
        <v>4238320000</v>
      </c>
      <c r="O219" s="54">
        <v>7196105000</v>
      </c>
      <c r="P219" s="54">
        <v>14941920000</v>
      </c>
      <c r="Q219" s="54">
        <v>5269430000</v>
      </c>
      <c r="R219" s="54">
        <v>7385160000</v>
      </c>
      <c r="S219" s="54">
        <v>4136990000</v>
      </c>
      <c r="T219" s="54">
        <v>16918120000</v>
      </c>
      <c r="U219" s="54">
        <v>33851660000</v>
      </c>
      <c r="V219" s="54">
        <v>32324540000</v>
      </c>
      <c r="W219" s="54">
        <v>28634150000</v>
      </c>
      <c r="X219" s="54">
        <v>8827840000</v>
      </c>
      <c r="Y219" s="54">
        <v>46917620000</v>
      </c>
      <c r="Z219" s="54">
        <v>33488600000</v>
      </c>
      <c r="AA219" s="54">
        <v>33831690000</v>
      </c>
      <c r="AB219" s="54">
        <v>222866010000</v>
      </c>
      <c r="AC219" s="54">
        <v>82994040000</v>
      </c>
      <c r="AD219" s="54">
        <v>24571060000</v>
      </c>
      <c r="AE219" s="54">
        <v>43701250000</v>
      </c>
      <c r="AF219" s="54">
        <v>54083850000</v>
      </c>
      <c r="AG219" s="54">
        <v>38614780000</v>
      </c>
      <c r="AH219" s="128" t="str">
        <f>VLOOKUP(B219,'Ma sector'!A:E,5,0)</f>
        <v>Tài chính</v>
      </c>
    </row>
    <row r="220" spans="1:34">
      <c r="A220" s="54" t="s">
        <v>319</v>
      </c>
      <c r="B220" s="54">
        <v>217</v>
      </c>
      <c r="C220" s="54">
        <v>4</v>
      </c>
      <c r="D220" s="54">
        <v>61113000</v>
      </c>
      <c r="E220" s="54">
        <v>464443000</v>
      </c>
      <c r="F220" s="54">
        <v>100920000</v>
      </c>
      <c r="G220" s="54">
        <v>474360000</v>
      </c>
      <c r="H220" s="54">
        <v>75205000</v>
      </c>
      <c r="I220" s="54">
        <v>1740905000</v>
      </c>
      <c r="J220" s="54">
        <v>134835000</v>
      </c>
      <c r="K220" s="54">
        <v>53560000</v>
      </c>
      <c r="L220" s="54">
        <v>108394000</v>
      </c>
      <c r="M220" s="54">
        <v>465470000</v>
      </c>
      <c r="N220" s="54">
        <v>389023000</v>
      </c>
      <c r="O220" s="54">
        <v>37120000</v>
      </c>
      <c r="P220" s="54">
        <v>71200000</v>
      </c>
      <c r="Q220" s="54">
        <v>82060000</v>
      </c>
      <c r="R220" s="54">
        <v>155346000</v>
      </c>
      <c r="S220" s="54">
        <v>50062000</v>
      </c>
      <c r="T220" s="54">
        <v>254560000</v>
      </c>
      <c r="U220" s="54">
        <v>310889000</v>
      </c>
      <c r="V220" s="54">
        <v>271781000</v>
      </c>
      <c r="W220" s="54">
        <v>449952000</v>
      </c>
      <c r="X220" s="54">
        <v>49676000</v>
      </c>
      <c r="Y220" s="54">
        <v>438759000</v>
      </c>
      <c r="Z220" s="54">
        <v>105710000</v>
      </c>
      <c r="AA220" s="54">
        <v>6034000</v>
      </c>
      <c r="AB220" s="54">
        <v>190706000</v>
      </c>
      <c r="AC220" s="54">
        <v>453000</v>
      </c>
      <c r="AD220" s="54">
        <v>444746000</v>
      </c>
      <c r="AE220" s="54">
        <v>393582000</v>
      </c>
      <c r="AF220" s="54">
        <v>645308000</v>
      </c>
      <c r="AG220" s="54">
        <v>237319000</v>
      </c>
      <c r="AH220" s="128" t="str">
        <f>VLOOKUP(B220,'Ma sector'!A:E,5,0)</f>
        <v>Hàng Tiêu dùng</v>
      </c>
    </row>
    <row r="221" spans="1:34">
      <c r="A221" s="54" t="s">
        <v>320</v>
      </c>
      <c r="B221" s="54">
        <v>310</v>
      </c>
      <c r="C221" s="54">
        <v>1</v>
      </c>
      <c r="D221" s="54">
        <v>13700603000</v>
      </c>
      <c r="E221" s="54">
        <v>15669631000</v>
      </c>
      <c r="F221" s="54">
        <v>14229915000</v>
      </c>
      <c r="G221" s="54">
        <v>36428893500</v>
      </c>
      <c r="H221" s="54">
        <v>12903675000</v>
      </c>
      <c r="I221" s="54">
        <v>25999145000</v>
      </c>
      <c r="J221" s="54">
        <v>13937933000</v>
      </c>
      <c r="K221" s="54">
        <v>41877944000</v>
      </c>
      <c r="L221" s="54">
        <v>5172588000</v>
      </c>
      <c r="M221" s="54">
        <v>8578088000</v>
      </c>
      <c r="N221" s="54">
        <v>6601352000</v>
      </c>
      <c r="O221" s="54">
        <v>11684946000</v>
      </c>
      <c r="P221" s="54">
        <v>13074548000</v>
      </c>
      <c r="Q221" s="54">
        <v>8743204000</v>
      </c>
      <c r="R221" s="54">
        <v>18465162000</v>
      </c>
      <c r="S221" s="54">
        <v>11439642000</v>
      </c>
      <c r="T221" s="54">
        <v>10674608000</v>
      </c>
      <c r="U221" s="54">
        <v>14191854000</v>
      </c>
      <c r="V221" s="54">
        <v>4552678000</v>
      </c>
      <c r="W221" s="54">
        <v>6184628000</v>
      </c>
      <c r="X221" s="54">
        <v>17105950000</v>
      </c>
      <c r="Y221" s="54">
        <v>9514857200</v>
      </c>
      <c r="Z221" s="54">
        <v>27933065000</v>
      </c>
      <c r="AA221" s="54">
        <v>8845402000</v>
      </c>
      <c r="AB221" s="54">
        <v>10777656000</v>
      </c>
      <c r="AC221" s="54">
        <v>4786335000</v>
      </c>
      <c r="AD221" s="54">
        <v>1802498000</v>
      </c>
      <c r="AE221" s="54">
        <v>3476432000</v>
      </c>
      <c r="AF221" s="54">
        <v>7043497000</v>
      </c>
      <c r="AG221" s="54">
        <v>67465277000</v>
      </c>
      <c r="AH221" s="128" t="str">
        <f>VLOOKUP(B221,'Ma sector'!A:E,5,0)</f>
        <v>Công nghệ Thông tin</v>
      </c>
    </row>
    <row r="222" spans="1:34">
      <c r="A222" s="54" t="s">
        <v>63</v>
      </c>
      <c r="B222" s="54">
        <v>275</v>
      </c>
      <c r="C222" s="54">
        <v>1</v>
      </c>
      <c r="D222" s="54">
        <v>34727210000</v>
      </c>
      <c r="E222" s="54">
        <v>55508890000</v>
      </c>
      <c r="F222" s="54">
        <v>53445275000</v>
      </c>
      <c r="G222" s="54">
        <v>72622845000</v>
      </c>
      <c r="H222" s="54">
        <v>41302390000</v>
      </c>
      <c r="I222" s="54">
        <v>54140700000</v>
      </c>
      <c r="J222" s="54">
        <v>31505060000</v>
      </c>
      <c r="K222" s="54">
        <v>49490805000</v>
      </c>
      <c r="L222" s="54">
        <v>34030190000</v>
      </c>
      <c r="M222" s="54">
        <v>72458450000</v>
      </c>
      <c r="N222" s="54">
        <v>50110445000</v>
      </c>
      <c r="O222" s="54">
        <v>46835645000</v>
      </c>
      <c r="P222" s="54">
        <v>49811860000</v>
      </c>
      <c r="Q222" s="54">
        <v>27464020000</v>
      </c>
      <c r="R222" s="54">
        <v>42835525000</v>
      </c>
      <c r="S222" s="54">
        <v>21512735000</v>
      </c>
      <c r="T222" s="54">
        <v>52498275000</v>
      </c>
      <c r="U222" s="54">
        <v>46691135000</v>
      </c>
      <c r="V222" s="54">
        <v>15624060000</v>
      </c>
      <c r="W222" s="54">
        <v>27308575000</v>
      </c>
      <c r="X222" s="54">
        <v>15595710000</v>
      </c>
      <c r="Y222" s="54">
        <v>33552630000</v>
      </c>
      <c r="Z222" s="54">
        <v>54111380000</v>
      </c>
      <c r="AA222" s="54">
        <v>25903135000</v>
      </c>
      <c r="AB222" s="54">
        <v>44855025000</v>
      </c>
      <c r="AC222" s="54">
        <v>28047610000</v>
      </c>
      <c r="AD222" s="54">
        <v>20920340000</v>
      </c>
      <c r="AE222" s="54">
        <v>25102200000</v>
      </c>
      <c r="AF222" s="54">
        <v>25879405000</v>
      </c>
      <c r="AG222" s="54">
        <v>8945060000</v>
      </c>
      <c r="AH222" s="128" t="str">
        <f>VLOOKUP(B222,'Ma sector'!A:E,5,0)</f>
        <v>Tiện ích Cộng đồng</v>
      </c>
    </row>
    <row r="223" spans="1:34">
      <c r="A223" s="54" t="s">
        <v>321</v>
      </c>
      <c r="B223" s="54">
        <v>300</v>
      </c>
      <c r="C223" s="54">
        <v>4</v>
      </c>
      <c r="D223" s="54">
        <v>46980000</v>
      </c>
      <c r="E223" s="54">
        <v>201970000</v>
      </c>
      <c r="F223" s="54">
        <v>485830000</v>
      </c>
      <c r="G223" s="54">
        <v>716290000</v>
      </c>
      <c r="H223" s="54">
        <v>586200000</v>
      </c>
      <c r="I223" s="54">
        <v>821290000</v>
      </c>
      <c r="J223" s="54">
        <v>830090000</v>
      </c>
      <c r="K223" s="54">
        <v>552460000</v>
      </c>
      <c r="L223" s="54">
        <v>185370000</v>
      </c>
      <c r="M223" s="54">
        <v>404570000</v>
      </c>
      <c r="N223" s="54">
        <v>327450000</v>
      </c>
      <c r="O223" s="54">
        <v>309750000</v>
      </c>
      <c r="P223" s="54">
        <v>719320000</v>
      </c>
      <c r="Q223" s="54">
        <v>191480000</v>
      </c>
      <c r="R223" s="54">
        <v>59660000</v>
      </c>
      <c r="S223" s="54">
        <v>348910000</v>
      </c>
      <c r="T223" s="54">
        <v>443160000</v>
      </c>
      <c r="U223" s="54">
        <v>86100000</v>
      </c>
      <c r="V223" s="54">
        <v>69470000</v>
      </c>
      <c r="W223" s="54">
        <v>190850000</v>
      </c>
      <c r="X223" s="54">
        <v>496620000</v>
      </c>
      <c r="Y223" s="54">
        <v>22140000</v>
      </c>
      <c r="Z223" s="54">
        <v>3910000</v>
      </c>
      <c r="AA223" s="54">
        <v>36480000</v>
      </c>
      <c r="AB223" s="54">
        <v>32850000</v>
      </c>
      <c r="AC223" s="54">
        <v>890500000</v>
      </c>
      <c r="AD223" s="54">
        <v>183790000</v>
      </c>
      <c r="AE223" s="54">
        <v>430100000</v>
      </c>
      <c r="AF223" s="54">
        <v>120690000</v>
      </c>
      <c r="AG223" s="54">
        <v>156300000</v>
      </c>
      <c r="AH223" s="128" t="str">
        <f>VLOOKUP(B223,'Ma sector'!A:E,5,0)</f>
        <v>Tài chính</v>
      </c>
    </row>
    <row r="224" spans="1:34">
      <c r="A224" s="54" t="s">
        <v>123</v>
      </c>
      <c r="B224" s="54">
        <v>221</v>
      </c>
      <c r="C224" s="54">
        <v>4</v>
      </c>
      <c r="D224" s="54">
        <v>0</v>
      </c>
      <c r="E224" s="54">
        <v>15660000</v>
      </c>
      <c r="F224" s="54">
        <v>186000</v>
      </c>
      <c r="G224" s="54">
        <v>1830000</v>
      </c>
      <c r="H224" s="54">
        <v>0</v>
      </c>
      <c r="I224" s="54">
        <v>0</v>
      </c>
      <c r="J224" s="54">
        <v>0</v>
      </c>
      <c r="K224" s="54">
        <v>120723000</v>
      </c>
      <c r="L224" s="54">
        <v>0</v>
      </c>
      <c r="M224" s="54">
        <v>109970000</v>
      </c>
      <c r="N224" s="54">
        <v>2586000</v>
      </c>
      <c r="O224" s="54">
        <v>56248000</v>
      </c>
      <c r="P224" s="54">
        <v>14924000</v>
      </c>
      <c r="Q224" s="54">
        <v>51300000</v>
      </c>
      <c r="R224" s="54">
        <v>183700000</v>
      </c>
      <c r="S224" s="54">
        <v>370000</v>
      </c>
      <c r="T224" s="54">
        <v>20440000</v>
      </c>
      <c r="U224" s="54">
        <v>0</v>
      </c>
      <c r="V224" s="54">
        <v>72117000</v>
      </c>
      <c r="W224" s="54">
        <v>17868000</v>
      </c>
      <c r="X224" s="54">
        <v>173000</v>
      </c>
      <c r="Y224" s="54">
        <v>0</v>
      </c>
      <c r="Z224" s="54">
        <v>368000</v>
      </c>
      <c r="AA224" s="54">
        <v>172000</v>
      </c>
      <c r="AB224" s="54">
        <v>519000</v>
      </c>
      <c r="AC224" s="54">
        <v>1020000</v>
      </c>
      <c r="AD224" s="54">
        <v>9210000</v>
      </c>
      <c r="AE224" s="54">
        <v>1892000</v>
      </c>
      <c r="AF224" s="54">
        <v>87220000</v>
      </c>
      <c r="AG224" s="54">
        <v>0</v>
      </c>
      <c r="AH224" s="128" t="str">
        <f>VLOOKUP(B224,'Ma sector'!A:E,5,0)</f>
        <v>Hàng Tiêu dùng</v>
      </c>
    </row>
    <row r="225" spans="1:34">
      <c r="A225" s="54" t="s">
        <v>322</v>
      </c>
      <c r="B225" s="54">
        <v>217</v>
      </c>
      <c r="C225" s="54">
        <v>4</v>
      </c>
      <c r="D225" s="54">
        <v>0</v>
      </c>
      <c r="E225" s="54">
        <v>270540000</v>
      </c>
      <c r="F225" s="54">
        <v>2300000</v>
      </c>
      <c r="G225" s="54">
        <v>217070000</v>
      </c>
      <c r="H225" s="54">
        <v>17473800</v>
      </c>
      <c r="I225" s="54">
        <v>230000</v>
      </c>
      <c r="J225" s="54">
        <v>960000</v>
      </c>
      <c r="K225" s="54">
        <v>3360000</v>
      </c>
      <c r="L225" s="54">
        <v>490000</v>
      </c>
      <c r="M225" s="54">
        <v>240000</v>
      </c>
      <c r="N225" s="54">
        <v>260000</v>
      </c>
      <c r="O225" s="54">
        <v>0</v>
      </c>
      <c r="P225" s="54">
        <v>9700000</v>
      </c>
      <c r="Q225" s="54">
        <v>14820000</v>
      </c>
      <c r="R225" s="54">
        <v>0</v>
      </c>
      <c r="S225" s="54">
        <v>8070000</v>
      </c>
      <c r="T225" s="54">
        <v>1400000</v>
      </c>
      <c r="U225" s="54">
        <v>0</v>
      </c>
      <c r="V225" s="54">
        <v>5880000</v>
      </c>
      <c r="W225" s="54">
        <v>1500000</v>
      </c>
      <c r="X225" s="54">
        <v>0</v>
      </c>
      <c r="Y225" s="54">
        <v>3600000</v>
      </c>
      <c r="Z225" s="54">
        <v>780000</v>
      </c>
      <c r="AA225" s="54">
        <v>0</v>
      </c>
      <c r="AB225" s="54">
        <v>2520000</v>
      </c>
      <c r="AC225" s="54">
        <v>0</v>
      </c>
      <c r="AD225" s="54">
        <v>1380000</v>
      </c>
      <c r="AE225" s="54">
        <v>0</v>
      </c>
      <c r="AF225" s="54">
        <v>3880000</v>
      </c>
      <c r="AG225" s="54">
        <v>0</v>
      </c>
      <c r="AH225" s="128" t="str">
        <f>VLOOKUP(B225,'Ma sector'!A:E,5,0)</f>
        <v>Hàng Tiêu dùng</v>
      </c>
    </row>
    <row r="226" spans="1:34">
      <c r="A226" s="54" t="s">
        <v>323</v>
      </c>
      <c r="B226" s="54">
        <v>211</v>
      </c>
      <c r="C226" s="54">
        <v>4</v>
      </c>
      <c r="D226" s="54">
        <v>56810000</v>
      </c>
      <c r="E226" s="54">
        <v>25944000</v>
      </c>
      <c r="F226" s="54">
        <v>650000</v>
      </c>
      <c r="G226" s="54">
        <v>98949600</v>
      </c>
      <c r="H226" s="54">
        <v>7420000</v>
      </c>
      <c r="I226" s="54">
        <v>1170000</v>
      </c>
      <c r="J226" s="54">
        <v>27130000</v>
      </c>
      <c r="K226" s="54">
        <v>10800000</v>
      </c>
      <c r="L226" s="54">
        <v>21685000</v>
      </c>
      <c r="M226" s="54">
        <v>502000</v>
      </c>
      <c r="N226" s="54">
        <v>12741200</v>
      </c>
      <c r="O226" s="54">
        <v>20290000</v>
      </c>
      <c r="P226" s="54">
        <v>2870000</v>
      </c>
      <c r="Q226" s="54">
        <v>9380000</v>
      </c>
      <c r="R226" s="54">
        <v>2850000</v>
      </c>
      <c r="S226" s="54">
        <v>11180000</v>
      </c>
      <c r="T226" s="54">
        <v>105910000</v>
      </c>
      <c r="U226" s="54">
        <v>8150000</v>
      </c>
      <c r="V226" s="54">
        <v>2390000</v>
      </c>
      <c r="W226" s="54">
        <v>657100</v>
      </c>
      <c r="X226" s="54">
        <v>3187000</v>
      </c>
      <c r="Y226" s="54">
        <v>15720000</v>
      </c>
      <c r="Z226" s="54">
        <v>4450000</v>
      </c>
      <c r="AA226" s="54">
        <v>3130000</v>
      </c>
      <c r="AB226" s="54">
        <v>12920000</v>
      </c>
      <c r="AC226" s="54">
        <v>450000</v>
      </c>
      <c r="AD226" s="54">
        <v>5200000</v>
      </c>
      <c r="AE226" s="54">
        <v>13370000</v>
      </c>
      <c r="AF226" s="54">
        <v>360000</v>
      </c>
      <c r="AG226" s="54">
        <v>31360000</v>
      </c>
      <c r="AH226" s="128" t="str">
        <f>VLOOKUP(B226,'Ma sector'!A:E,5,0)</f>
        <v>Hàng Tiêu dùng</v>
      </c>
    </row>
    <row r="227" spans="1:34">
      <c r="A227" s="54" t="s">
        <v>85</v>
      </c>
      <c r="B227" s="54">
        <v>228</v>
      </c>
      <c r="C227" s="54">
        <v>4</v>
      </c>
      <c r="D227" s="54">
        <v>0</v>
      </c>
      <c r="E227" s="54">
        <v>2100000</v>
      </c>
      <c r="F227" s="54">
        <v>58295000</v>
      </c>
      <c r="G227" s="54">
        <v>11219000</v>
      </c>
      <c r="H227" s="54">
        <v>6319000</v>
      </c>
      <c r="I227" s="54">
        <v>2920000</v>
      </c>
      <c r="J227" s="54">
        <v>0</v>
      </c>
      <c r="K227" s="54">
        <v>310000</v>
      </c>
      <c r="L227" s="54">
        <v>0</v>
      </c>
      <c r="M227" s="54">
        <v>0</v>
      </c>
      <c r="N227" s="54">
        <v>32230000</v>
      </c>
      <c r="O227" s="54">
        <v>0</v>
      </c>
      <c r="P227" s="54">
        <v>0</v>
      </c>
      <c r="Q227" s="54">
        <v>289600000</v>
      </c>
      <c r="R227" s="54">
        <v>0</v>
      </c>
      <c r="S227" s="54">
        <v>174000000</v>
      </c>
      <c r="T227" s="54">
        <v>0</v>
      </c>
      <c r="U227" s="54">
        <v>2065000</v>
      </c>
      <c r="V227" s="54">
        <v>0</v>
      </c>
      <c r="W227" s="54">
        <v>0</v>
      </c>
      <c r="X227" s="54">
        <v>25200000</v>
      </c>
      <c r="Y227" s="54">
        <v>8700000</v>
      </c>
      <c r="Z227" s="54">
        <v>0</v>
      </c>
      <c r="AA227" s="54">
        <v>0</v>
      </c>
      <c r="AB227" s="54">
        <v>0</v>
      </c>
      <c r="AC227" s="54">
        <v>0</v>
      </c>
      <c r="AD227" s="54">
        <v>40253000</v>
      </c>
      <c r="AE227" s="54">
        <v>3360000</v>
      </c>
      <c r="AF227" s="54">
        <v>0</v>
      </c>
      <c r="AG227" s="54">
        <v>142500000</v>
      </c>
      <c r="AH227" s="128" t="str">
        <f>VLOOKUP(B227,'Ma sector'!A:E,5,0)</f>
        <v>Hàng Tiêu dùng</v>
      </c>
    </row>
    <row r="228" spans="1:34">
      <c r="A228" s="54" t="s">
        <v>324</v>
      </c>
      <c r="B228" s="54">
        <v>223</v>
      </c>
      <c r="C228" s="54">
        <v>4</v>
      </c>
      <c r="D228" s="54">
        <v>240200000</v>
      </c>
      <c r="E228" s="54">
        <v>601900000</v>
      </c>
      <c r="F228" s="54">
        <v>1141390000</v>
      </c>
      <c r="G228" s="54">
        <v>397120000</v>
      </c>
      <c r="H228" s="54">
        <v>509610000</v>
      </c>
      <c r="I228" s="54">
        <v>670130000</v>
      </c>
      <c r="J228" s="54">
        <v>1923010000</v>
      </c>
      <c r="K228" s="54">
        <v>1222410000</v>
      </c>
      <c r="L228" s="54">
        <v>837750000</v>
      </c>
      <c r="M228" s="54">
        <v>861150000</v>
      </c>
      <c r="N228" s="54">
        <v>779210000</v>
      </c>
      <c r="O228" s="54">
        <v>1644590000</v>
      </c>
      <c r="P228" s="54">
        <v>953770000</v>
      </c>
      <c r="Q228" s="54">
        <v>1336140000</v>
      </c>
      <c r="R228" s="54">
        <v>7940190000</v>
      </c>
      <c r="S228" s="54">
        <v>4051030000</v>
      </c>
      <c r="T228" s="54">
        <v>1415160000</v>
      </c>
      <c r="U228" s="54">
        <v>1759690000</v>
      </c>
      <c r="V228" s="54">
        <v>898820000</v>
      </c>
      <c r="W228" s="54">
        <v>908500000</v>
      </c>
      <c r="X228" s="54">
        <v>12660000</v>
      </c>
      <c r="Y228" s="54">
        <v>236240000</v>
      </c>
      <c r="Z228" s="54">
        <v>1036140000</v>
      </c>
      <c r="AA228" s="54">
        <v>726790000</v>
      </c>
      <c r="AB228" s="54">
        <v>917440000</v>
      </c>
      <c r="AC228" s="54">
        <v>1572710000</v>
      </c>
      <c r="AD228" s="54">
        <v>612910000</v>
      </c>
      <c r="AE228" s="54">
        <v>5634850000</v>
      </c>
      <c r="AF228" s="54">
        <v>5988900000</v>
      </c>
      <c r="AG228" s="54">
        <v>2547480000</v>
      </c>
      <c r="AH228" s="128" t="str">
        <f>VLOOKUP(B228,'Ma sector'!A:E,5,0)</f>
        <v>Hàng Tiêu dùng</v>
      </c>
    </row>
    <row r="229" spans="1:34">
      <c r="A229" s="54" t="s">
        <v>325</v>
      </c>
      <c r="B229" s="54">
        <v>226</v>
      </c>
      <c r="C229" s="54">
        <v>4</v>
      </c>
      <c r="D229" s="54">
        <v>384735000</v>
      </c>
      <c r="E229" s="54">
        <v>62990000</v>
      </c>
      <c r="F229" s="54">
        <v>53240000</v>
      </c>
      <c r="G229" s="54">
        <v>199095000</v>
      </c>
      <c r="H229" s="54">
        <v>35100000</v>
      </c>
      <c r="I229" s="54">
        <v>45308000</v>
      </c>
      <c r="J229" s="54">
        <v>6990000</v>
      </c>
      <c r="K229" s="54">
        <v>2800000</v>
      </c>
      <c r="L229" s="54">
        <v>81213000</v>
      </c>
      <c r="M229" s="54">
        <v>202372000</v>
      </c>
      <c r="N229" s="54">
        <v>5050000</v>
      </c>
      <c r="O229" s="54">
        <v>54945000</v>
      </c>
      <c r="P229" s="54">
        <v>108706000</v>
      </c>
      <c r="Q229" s="54">
        <v>149852000</v>
      </c>
      <c r="R229" s="54">
        <v>0</v>
      </c>
      <c r="S229" s="54">
        <v>0</v>
      </c>
      <c r="T229" s="54">
        <v>37976000</v>
      </c>
      <c r="U229" s="54">
        <v>22420000</v>
      </c>
      <c r="V229" s="54">
        <v>45444000</v>
      </c>
      <c r="W229" s="54">
        <v>158912000</v>
      </c>
      <c r="X229" s="54">
        <v>65206000</v>
      </c>
      <c r="Y229" s="54">
        <v>0</v>
      </c>
      <c r="Z229" s="54">
        <v>0</v>
      </c>
      <c r="AA229" s="54">
        <v>152340000</v>
      </c>
      <c r="AB229" s="54">
        <v>0</v>
      </c>
      <c r="AC229" s="54">
        <v>14540000</v>
      </c>
      <c r="AD229" s="54">
        <v>57400000</v>
      </c>
      <c r="AE229" s="54">
        <v>264990000</v>
      </c>
      <c r="AF229" s="54">
        <v>376204000</v>
      </c>
      <c r="AG229" s="54">
        <v>183241000</v>
      </c>
      <c r="AH229" s="128" t="str">
        <f>VLOOKUP(B229,'Ma sector'!A:E,5,0)</f>
        <v>Hàng Tiêu dùng</v>
      </c>
    </row>
    <row r="230" spans="1:34">
      <c r="A230" s="54" t="s">
        <v>326</v>
      </c>
      <c r="B230" s="54">
        <v>193</v>
      </c>
      <c r="C230" s="54">
        <v>2</v>
      </c>
      <c r="D230" s="54">
        <v>17672172000</v>
      </c>
      <c r="E230" s="54">
        <v>13235619000</v>
      </c>
      <c r="F230" s="54">
        <v>15475799000</v>
      </c>
      <c r="G230" s="54">
        <v>17988818000</v>
      </c>
      <c r="H230" s="54">
        <v>20257231000</v>
      </c>
      <c r="I230" s="54">
        <v>29390636000</v>
      </c>
      <c r="J230" s="54">
        <v>9570180000</v>
      </c>
      <c r="K230" s="54">
        <v>17988143000</v>
      </c>
      <c r="L230" s="54">
        <v>33093975000</v>
      </c>
      <c r="M230" s="54">
        <v>14960944000</v>
      </c>
      <c r="N230" s="54">
        <v>20033611000</v>
      </c>
      <c r="O230" s="54">
        <v>13531117000</v>
      </c>
      <c r="P230" s="54">
        <v>10800433000</v>
      </c>
      <c r="Q230" s="54">
        <v>9123328000</v>
      </c>
      <c r="R230" s="54">
        <v>9978520000</v>
      </c>
      <c r="S230" s="54">
        <v>7223952000</v>
      </c>
      <c r="T230" s="54">
        <v>15072189000</v>
      </c>
      <c r="U230" s="54">
        <v>4294786000</v>
      </c>
      <c r="V230" s="54">
        <v>2978367000</v>
      </c>
      <c r="W230" s="54">
        <v>10715755000</v>
      </c>
      <c r="X230" s="54">
        <v>21043451000</v>
      </c>
      <c r="Y230" s="54">
        <v>11007811000</v>
      </c>
      <c r="Z230" s="54">
        <v>11665461000</v>
      </c>
      <c r="AA230" s="54">
        <v>14269680000</v>
      </c>
      <c r="AB230" s="54">
        <v>12324060000</v>
      </c>
      <c r="AC230" s="54">
        <v>4648193000</v>
      </c>
      <c r="AD230" s="54">
        <v>4790998000</v>
      </c>
      <c r="AE230" s="54">
        <v>9714311000</v>
      </c>
      <c r="AF230" s="54">
        <v>19554851000</v>
      </c>
      <c r="AG230" s="54">
        <v>7243459000</v>
      </c>
      <c r="AH230" s="128" t="str">
        <f>VLOOKUP(B230,'Ma sector'!A:E,5,0)</f>
        <v>Công nghiệp</v>
      </c>
    </row>
    <row r="231" spans="1:34">
      <c r="A231" s="54" t="s">
        <v>327</v>
      </c>
      <c r="B231" s="54">
        <v>180</v>
      </c>
      <c r="C231" s="54">
        <v>4</v>
      </c>
      <c r="D231" s="54">
        <v>0</v>
      </c>
      <c r="E231" s="54">
        <v>0</v>
      </c>
      <c r="F231" s="54">
        <v>55040000</v>
      </c>
      <c r="G231" s="54">
        <v>64800000</v>
      </c>
      <c r="H231" s="54">
        <v>0</v>
      </c>
      <c r="I231" s="54">
        <v>143820000</v>
      </c>
      <c r="J231" s="54">
        <v>25830000</v>
      </c>
      <c r="K231" s="54">
        <v>10980000</v>
      </c>
      <c r="L231" s="54">
        <v>1340000</v>
      </c>
      <c r="M231" s="54">
        <v>0</v>
      </c>
      <c r="N231" s="54">
        <v>1470000</v>
      </c>
      <c r="O231" s="54">
        <v>0</v>
      </c>
      <c r="P231" s="54">
        <v>0</v>
      </c>
      <c r="Q231" s="54">
        <v>0</v>
      </c>
      <c r="R231" s="54">
        <v>0</v>
      </c>
      <c r="S231" s="54">
        <v>0</v>
      </c>
      <c r="T231" s="54">
        <v>0</v>
      </c>
      <c r="U231" s="54">
        <v>0</v>
      </c>
      <c r="V231" s="54">
        <v>67830000</v>
      </c>
      <c r="W231" s="54">
        <v>0</v>
      </c>
      <c r="X231" s="54">
        <v>3990000</v>
      </c>
      <c r="Y231" s="54">
        <v>19800000</v>
      </c>
      <c r="Z231" s="54">
        <v>0</v>
      </c>
      <c r="AA231" s="54">
        <v>1190000</v>
      </c>
      <c r="AB231" s="54">
        <v>0</v>
      </c>
      <c r="AC231" s="54">
        <v>0</v>
      </c>
      <c r="AD231" s="54">
        <v>0</v>
      </c>
      <c r="AE231" s="54">
        <v>0</v>
      </c>
      <c r="AF231" s="54">
        <v>1190000</v>
      </c>
      <c r="AG231" s="54">
        <v>0</v>
      </c>
      <c r="AH231" s="128" t="str">
        <f>VLOOKUP(B231,'Ma sector'!A:E,5,0)</f>
        <v>Công nghiệp</v>
      </c>
    </row>
    <row r="232" spans="1:34">
      <c r="A232" s="54" t="s">
        <v>328</v>
      </c>
      <c r="B232" s="54">
        <v>191</v>
      </c>
      <c r="C232" s="54">
        <v>3</v>
      </c>
      <c r="D232" s="54">
        <v>93756000</v>
      </c>
      <c r="E232" s="54">
        <v>283209000</v>
      </c>
      <c r="F232" s="54">
        <v>347124000</v>
      </c>
      <c r="G232" s="54">
        <v>761514000</v>
      </c>
      <c r="H232" s="54">
        <v>358781000</v>
      </c>
      <c r="I232" s="54">
        <v>455556000</v>
      </c>
      <c r="J232" s="54">
        <v>393888000</v>
      </c>
      <c r="K232" s="54">
        <v>774254000</v>
      </c>
      <c r="L232" s="54">
        <v>311187000</v>
      </c>
      <c r="M232" s="54">
        <v>411640000</v>
      </c>
      <c r="N232" s="54">
        <v>221549000</v>
      </c>
      <c r="O232" s="54">
        <v>1417722000</v>
      </c>
      <c r="P232" s="54">
        <v>478563000</v>
      </c>
      <c r="Q232" s="54">
        <v>2860153000</v>
      </c>
      <c r="R232" s="54">
        <v>2667883000</v>
      </c>
      <c r="S232" s="54">
        <v>1687576000</v>
      </c>
      <c r="T232" s="54">
        <v>835793000</v>
      </c>
      <c r="U232" s="54">
        <v>332840000</v>
      </c>
      <c r="V232" s="54">
        <v>358288000</v>
      </c>
      <c r="W232" s="54">
        <v>1093451000</v>
      </c>
      <c r="X232" s="54">
        <v>359597000</v>
      </c>
      <c r="Y232" s="54">
        <v>90454000</v>
      </c>
      <c r="Z232" s="54">
        <v>1113340000</v>
      </c>
      <c r="AA232" s="54">
        <v>487324000</v>
      </c>
      <c r="AB232" s="54">
        <v>133765000</v>
      </c>
      <c r="AC232" s="54">
        <v>154425000</v>
      </c>
      <c r="AD232" s="54">
        <v>44241000</v>
      </c>
      <c r="AE232" s="54">
        <v>133094000</v>
      </c>
      <c r="AF232" s="54">
        <v>63164000</v>
      </c>
      <c r="AG232" s="54">
        <v>459310000</v>
      </c>
      <c r="AH232" s="128" t="str">
        <f>VLOOKUP(B232,'Ma sector'!A:E,5,0)</f>
        <v>Công nghiệp</v>
      </c>
    </row>
    <row r="233" spans="1:34">
      <c r="A233" s="54" t="s">
        <v>329</v>
      </c>
      <c r="B233" s="54">
        <v>155</v>
      </c>
      <c r="C233" s="54">
        <v>4</v>
      </c>
      <c r="D233" s="54">
        <v>3002000</v>
      </c>
      <c r="E233" s="54">
        <v>8041000</v>
      </c>
      <c r="F233" s="54">
        <v>852000</v>
      </c>
      <c r="G233" s="54">
        <v>4720000</v>
      </c>
      <c r="H233" s="54">
        <v>81000</v>
      </c>
      <c r="I233" s="54">
        <v>11334000</v>
      </c>
      <c r="J233" s="54">
        <v>5129000</v>
      </c>
      <c r="K233" s="54">
        <v>82000</v>
      </c>
      <c r="L233" s="54">
        <v>1637000</v>
      </c>
      <c r="M233" s="54">
        <v>0</v>
      </c>
      <c r="N233" s="54">
        <v>0</v>
      </c>
      <c r="O233" s="54">
        <v>3980000</v>
      </c>
      <c r="P233" s="54">
        <v>81000</v>
      </c>
      <c r="Q233" s="54">
        <v>82000</v>
      </c>
      <c r="R233" s="54">
        <v>16342000</v>
      </c>
      <c r="S233" s="54">
        <v>26634000</v>
      </c>
      <c r="T233" s="54">
        <v>8101000</v>
      </c>
      <c r="U233" s="54">
        <v>22717000</v>
      </c>
      <c r="V233" s="54">
        <v>0</v>
      </c>
      <c r="W233" s="54">
        <v>0</v>
      </c>
      <c r="X233" s="54">
        <v>4406000</v>
      </c>
      <c r="Y233" s="54">
        <v>0</v>
      </c>
      <c r="Z233" s="54">
        <v>317000</v>
      </c>
      <c r="AA233" s="54">
        <v>164000</v>
      </c>
      <c r="AB233" s="54">
        <v>0</v>
      </c>
      <c r="AC233" s="54">
        <v>0</v>
      </c>
      <c r="AD233" s="54">
        <v>0</v>
      </c>
      <c r="AE233" s="54">
        <v>0</v>
      </c>
      <c r="AF233" s="54">
        <v>0</v>
      </c>
      <c r="AG233" s="54">
        <v>0</v>
      </c>
      <c r="AH233" s="128" t="str">
        <f>VLOOKUP(B233,'Ma sector'!A:E,5,0)</f>
        <v>Nguyên vật liệu</v>
      </c>
    </row>
    <row r="234" spans="1:34">
      <c r="A234" s="54" t="s">
        <v>330</v>
      </c>
      <c r="B234" s="54">
        <v>260</v>
      </c>
      <c r="C234" s="54">
        <v>4</v>
      </c>
      <c r="D234" s="54">
        <v>712318000</v>
      </c>
      <c r="E234" s="54">
        <v>2446785000</v>
      </c>
      <c r="F234" s="54">
        <v>3499106000</v>
      </c>
      <c r="G234" s="54">
        <v>4144655000</v>
      </c>
      <c r="H234" s="54">
        <v>3568760000</v>
      </c>
      <c r="I234" s="54">
        <v>2559800000</v>
      </c>
      <c r="J234" s="54">
        <v>2430800000</v>
      </c>
      <c r="K234" s="54">
        <v>8370830000</v>
      </c>
      <c r="L234" s="54">
        <v>2509480000</v>
      </c>
      <c r="M234" s="54">
        <v>1994896000</v>
      </c>
      <c r="N234" s="54">
        <v>1711642000</v>
      </c>
      <c r="O234" s="54">
        <v>1611369000</v>
      </c>
      <c r="P234" s="54">
        <v>3087930000</v>
      </c>
      <c r="Q234" s="54">
        <v>1577399000</v>
      </c>
      <c r="R234" s="54">
        <v>1804095000</v>
      </c>
      <c r="S234" s="54">
        <v>1160679000</v>
      </c>
      <c r="T234" s="54">
        <v>2686964000</v>
      </c>
      <c r="U234" s="54">
        <v>1840917000</v>
      </c>
      <c r="V234" s="54">
        <v>1318975000</v>
      </c>
      <c r="W234" s="54">
        <v>1048460000</v>
      </c>
      <c r="X234" s="54">
        <v>1255508000</v>
      </c>
      <c r="Y234" s="54">
        <v>1901654000</v>
      </c>
      <c r="Z234" s="54">
        <v>1141631000</v>
      </c>
      <c r="AA234" s="54">
        <v>1132050000</v>
      </c>
      <c r="AB234" s="54">
        <v>1035092000</v>
      </c>
      <c r="AC234" s="54">
        <v>732976000</v>
      </c>
      <c r="AD234" s="54">
        <v>4506121000</v>
      </c>
      <c r="AE234" s="54">
        <v>1554985000</v>
      </c>
      <c r="AF234" s="54">
        <v>1442011000</v>
      </c>
      <c r="AG234" s="54">
        <v>1934251000</v>
      </c>
      <c r="AH234" s="128" t="str">
        <f>VLOOKUP(B234,'Ma sector'!A:E,5,0)</f>
        <v>Dịch vụ Tiêu dùng</v>
      </c>
    </row>
    <row r="235" spans="1:34">
      <c r="A235" s="54" t="s">
        <v>331</v>
      </c>
      <c r="B235" s="54">
        <v>214</v>
      </c>
      <c r="C235" s="54">
        <v>4</v>
      </c>
      <c r="D235" s="54">
        <v>0</v>
      </c>
      <c r="E235" s="54">
        <v>10500000</v>
      </c>
      <c r="F235" s="54">
        <v>0</v>
      </c>
      <c r="G235" s="54">
        <v>323620000</v>
      </c>
      <c r="H235" s="54">
        <v>170930000</v>
      </c>
      <c r="I235" s="54">
        <v>3490000</v>
      </c>
      <c r="J235" s="54">
        <v>2433550000</v>
      </c>
      <c r="K235" s="54">
        <v>0</v>
      </c>
      <c r="L235" s="54">
        <v>0</v>
      </c>
      <c r="M235" s="54">
        <v>3300000000</v>
      </c>
      <c r="N235" s="54">
        <v>3300000000</v>
      </c>
      <c r="O235" s="54">
        <v>6555075000</v>
      </c>
      <c r="P235" s="54">
        <v>33880000</v>
      </c>
      <c r="Q235" s="54">
        <v>45420000</v>
      </c>
      <c r="R235" s="54">
        <v>69570000</v>
      </c>
      <c r="S235" s="54">
        <v>3790000</v>
      </c>
      <c r="T235" s="54">
        <v>7020000</v>
      </c>
      <c r="U235" s="54">
        <v>993890000</v>
      </c>
      <c r="V235" s="54">
        <v>11700000</v>
      </c>
      <c r="W235" s="54">
        <v>70000000</v>
      </c>
      <c r="X235" s="54">
        <v>0</v>
      </c>
      <c r="Y235" s="54">
        <v>11340000</v>
      </c>
      <c r="Z235" s="54">
        <v>0</v>
      </c>
      <c r="AA235" s="54">
        <v>3550000</v>
      </c>
      <c r="AB235" s="54">
        <v>0</v>
      </c>
      <c r="AC235" s="54">
        <v>6960000</v>
      </c>
      <c r="AD235" s="54">
        <v>0</v>
      </c>
      <c r="AE235" s="54">
        <v>0</v>
      </c>
      <c r="AF235" s="54">
        <v>3480000</v>
      </c>
      <c r="AG235" s="54">
        <v>3480000</v>
      </c>
      <c r="AH235" s="128" t="str">
        <f>VLOOKUP(B235,'Ma sector'!A:E,5,0)</f>
        <v>Hàng Tiêu dùng</v>
      </c>
    </row>
    <row r="236" spans="1:34">
      <c r="A236" s="54" t="s">
        <v>332</v>
      </c>
      <c r="B236" s="54">
        <v>336</v>
      </c>
      <c r="C236" s="54">
        <v>1</v>
      </c>
      <c r="D236" s="54">
        <v>37399952000</v>
      </c>
      <c r="E236" s="54">
        <v>40340980000</v>
      </c>
      <c r="F236" s="54">
        <v>29221803000</v>
      </c>
      <c r="G236" s="54">
        <v>38555269000</v>
      </c>
      <c r="H236" s="54">
        <v>18680669000</v>
      </c>
      <c r="I236" s="54">
        <v>83373076000</v>
      </c>
      <c r="J236" s="54">
        <v>23688451000</v>
      </c>
      <c r="K236" s="54">
        <v>68945138000</v>
      </c>
      <c r="L236" s="54">
        <v>35883953000</v>
      </c>
      <c r="M236" s="54">
        <v>74704580000</v>
      </c>
      <c r="N236" s="54">
        <v>61684119000</v>
      </c>
      <c r="O236" s="54">
        <v>60830329000</v>
      </c>
      <c r="P236" s="54">
        <v>46261329700</v>
      </c>
      <c r="Q236" s="54">
        <v>78739254000</v>
      </c>
      <c r="R236" s="54">
        <v>25956669000</v>
      </c>
      <c r="S236" s="54">
        <v>43285342000</v>
      </c>
      <c r="T236" s="54">
        <v>70876802000</v>
      </c>
      <c r="U236" s="54">
        <v>33728288000</v>
      </c>
      <c r="V236" s="54">
        <v>42648201000</v>
      </c>
      <c r="W236" s="54">
        <v>50258071000</v>
      </c>
      <c r="X236" s="54">
        <v>160359278000</v>
      </c>
      <c r="Y236" s="54">
        <v>45702943000</v>
      </c>
      <c r="Z236" s="54">
        <v>60793490000</v>
      </c>
      <c r="AA236" s="54">
        <v>67188254000</v>
      </c>
      <c r="AB236" s="54">
        <v>34727020000</v>
      </c>
      <c r="AC236" s="54">
        <v>32630415000</v>
      </c>
      <c r="AD236" s="54">
        <v>47639023000</v>
      </c>
      <c r="AE236" s="54">
        <v>29035409000</v>
      </c>
      <c r="AF236" s="54">
        <v>53272642000</v>
      </c>
      <c r="AG236" s="54">
        <v>33547125000</v>
      </c>
      <c r="AH236" s="128" t="str">
        <f>VLOOKUP(B236,'Ma sector'!A:E,5,0)</f>
        <v>Tài chính</v>
      </c>
    </row>
    <row r="237" spans="1:34">
      <c r="A237" s="54" t="s">
        <v>333</v>
      </c>
      <c r="B237" s="54">
        <v>151</v>
      </c>
      <c r="C237" s="54">
        <v>4</v>
      </c>
      <c r="D237" s="54">
        <v>9846000</v>
      </c>
      <c r="E237" s="54">
        <v>0</v>
      </c>
      <c r="F237" s="54">
        <v>10468000</v>
      </c>
      <c r="G237" s="54">
        <v>2340210000</v>
      </c>
      <c r="H237" s="54">
        <v>7638000</v>
      </c>
      <c r="I237" s="54">
        <v>0</v>
      </c>
      <c r="J237" s="54">
        <v>0</v>
      </c>
      <c r="K237" s="54">
        <v>6908000</v>
      </c>
      <c r="L237" s="54">
        <v>212000</v>
      </c>
      <c r="M237" s="54">
        <v>0</v>
      </c>
      <c r="N237" s="54">
        <v>0</v>
      </c>
      <c r="O237" s="54">
        <v>219000</v>
      </c>
      <c r="P237" s="54">
        <v>6300000</v>
      </c>
      <c r="Q237" s="54">
        <v>41615000</v>
      </c>
      <c r="R237" s="54">
        <v>15990000</v>
      </c>
      <c r="S237" s="54">
        <v>0</v>
      </c>
      <c r="T237" s="54">
        <v>0</v>
      </c>
      <c r="U237" s="54">
        <v>0</v>
      </c>
      <c r="V237" s="54">
        <v>61705000</v>
      </c>
      <c r="W237" s="54">
        <v>67445000</v>
      </c>
      <c r="X237" s="54">
        <v>0</v>
      </c>
      <c r="Y237" s="54">
        <v>65600000</v>
      </c>
      <c r="Z237" s="54">
        <v>41215000</v>
      </c>
      <c r="AA237" s="54">
        <v>0</v>
      </c>
      <c r="AB237" s="54">
        <v>7585000</v>
      </c>
      <c r="AC237" s="54">
        <v>20500000</v>
      </c>
      <c r="AD237" s="54">
        <v>116465000</v>
      </c>
      <c r="AE237" s="54">
        <v>92255000</v>
      </c>
      <c r="AF237" s="54">
        <v>94694000</v>
      </c>
      <c r="AG237" s="54">
        <v>30018000</v>
      </c>
      <c r="AH237" s="128" t="str">
        <f>VLOOKUP(B237,'Ma sector'!A:E,5,0)</f>
        <v>Nguyên vật liệu</v>
      </c>
    </row>
    <row r="238" spans="1:34">
      <c r="A238" s="54" t="s">
        <v>334</v>
      </c>
      <c r="B238" s="54">
        <v>156</v>
      </c>
      <c r="C238" s="54">
        <v>4</v>
      </c>
      <c r="D238" s="54">
        <v>796734000</v>
      </c>
      <c r="E238" s="54">
        <v>3932980000</v>
      </c>
      <c r="F238" s="54">
        <v>2949616600</v>
      </c>
      <c r="G238" s="54">
        <v>2562034000</v>
      </c>
      <c r="H238" s="54">
        <v>1259142000</v>
      </c>
      <c r="I238" s="54">
        <v>4354453000</v>
      </c>
      <c r="J238" s="54">
        <v>4825697000</v>
      </c>
      <c r="K238" s="54">
        <v>2402682000</v>
      </c>
      <c r="L238" s="54">
        <v>1520067000</v>
      </c>
      <c r="M238" s="54">
        <v>1245388000</v>
      </c>
      <c r="N238" s="54">
        <v>2028171000</v>
      </c>
      <c r="O238" s="54">
        <v>3650134000</v>
      </c>
      <c r="P238" s="54">
        <v>1739181000</v>
      </c>
      <c r="Q238" s="54">
        <v>1669563000</v>
      </c>
      <c r="R238" s="54">
        <v>986808000</v>
      </c>
      <c r="S238" s="54">
        <v>856548000</v>
      </c>
      <c r="T238" s="54">
        <v>2291748000</v>
      </c>
      <c r="U238" s="54">
        <v>956727000</v>
      </c>
      <c r="V238" s="54">
        <v>515822000</v>
      </c>
      <c r="W238" s="54">
        <v>825103000</v>
      </c>
      <c r="X238" s="54">
        <v>704952000</v>
      </c>
      <c r="Y238" s="54">
        <v>903948000</v>
      </c>
      <c r="Z238" s="54">
        <v>2132604000</v>
      </c>
      <c r="AA238" s="54">
        <v>1456824000</v>
      </c>
      <c r="AB238" s="54">
        <v>838657000</v>
      </c>
      <c r="AC238" s="54">
        <v>509434000</v>
      </c>
      <c r="AD238" s="54">
        <v>1015208000</v>
      </c>
      <c r="AE238" s="54">
        <v>804384000</v>
      </c>
      <c r="AF238" s="54">
        <v>516905000</v>
      </c>
      <c r="AG238" s="54">
        <v>283279000</v>
      </c>
      <c r="AH238" s="128" t="str">
        <f>VLOOKUP(B238,'Ma sector'!A:E,5,0)</f>
        <v>Nguyên vật liệu</v>
      </c>
    </row>
    <row r="239" spans="1:34">
      <c r="A239" s="54" t="s">
        <v>1671</v>
      </c>
      <c r="B239" s="54">
        <v>336</v>
      </c>
      <c r="C239" s="54">
        <v>4</v>
      </c>
      <c r="D239" s="54">
        <v>11481030000</v>
      </c>
      <c r="E239" s="54">
        <v>6969540000</v>
      </c>
      <c r="F239" s="54">
        <v>11741787000</v>
      </c>
      <c r="G239" s="54">
        <v>25055383000</v>
      </c>
      <c r="H239" s="54">
        <v>9749115000</v>
      </c>
      <c r="I239" s="54">
        <v>10827867000</v>
      </c>
      <c r="J239" s="54">
        <v>12478882000</v>
      </c>
      <c r="K239" s="54">
        <v>8402811000</v>
      </c>
      <c r="L239" s="54">
        <v>7871602000</v>
      </c>
      <c r="M239" s="54">
        <v>7095834000</v>
      </c>
      <c r="N239" s="54">
        <v>21552610000</v>
      </c>
      <c r="O239" s="54">
        <v>17427067000</v>
      </c>
      <c r="P239" s="54">
        <v>8684279000</v>
      </c>
      <c r="Q239" s="54">
        <v>9110883000</v>
      </c>
      <c r="R239" s="54">
        <v>9272634000</v>
      </c>
      <c r="S239" s="54">
        <v>23770242000</v>
      </c>
      <c r="T239" s="54">
        <v>15468600000</v>
      </c>
      <c r="U239" s="54">
        <v>18209186000</v>
      </c>
      <c r="V239" s="54">
        <v>15487609000</v>
      </c>
      <c r="W239" s="54">
        <v>9955878000</v>
      </c>
      <c r="X239" s="54">
        <v>13179782000</v>
      </c>
      <c r="Y239" s="54">
        <v>11136638000</v>
      </c>
      <c r="Z239" s="54">
        <v>4105332000</v>
      </c>
      <c r="AA239" s="54">
        <v>4474330000</v>
      </c>
      <c r="AB239" s="54">
        <v>6936706000</v>
      </c>
      <c r="AC239" s="54">
        <v>7197377000</v>
      </c>
      <c r="AD239" s="54">
        <v>1675857000</v>
      </c>
      <c r="AE239" s="54">
        <v>7796320000</v>
      </c>
      <c r="AF239" s="54">
        <v>13162025000</v>
      </c>
      <c r="AG239" s="54">
        <v>15452863000</v>
      </c>
      <c r="AH239" s="128" t="str">
        <f>VLOOKUP(B239,'Ma sector'!A:E,5,0)</f>
        <v>Tài chính</v>
      </c>
    </row>
    <row r="240" spans="1:34">
      <c r="A240" s="54" t="s">
        <v>335</v>
      </c>
      <c r="B240" s="54">
        <v>181</v>
      </c>
      <c r="C240" s="54">
        <v>4</v>
      </c>
      <c r="D240" s="54">
        <v>30490000</v>
      </c>
      <c r="E240" s="54">
        <v>24169000</v>
      </c>
      <c r="F240" s="54">
        <v>15255000</v>
      </c>
      <c r="G240" s="54">
        <v>177587000</v>
      </c>
      <c r="H240" s="54">
        <v>39220000</v>
      </c>
      <c r="I240" s="54">
        <v>11600000</v>
      </c>
      <c r="J240" s="54">
        <v>25000000</v>
      </c>
      <c r="K240" s="54">
        <v>10780000</v>
      </c>
      <c r="L240" s="54">
        <v>6860000</v>
      </c>
      <c r="M240" s="54">
        <v>596000</v>
      </c>
      <c r="N240" s="54">
        <v>0</v>
      </c>
      <c r="O240" s="54">
        <v>2750000</v>
      </c>
      <c r="P240" s="54">
        <v>40425000</v>
      </c>
      <c r="Q240" s="54">
        <v>50000</v>
      </c>
      <c r="R240" s="54">
        <v>0</v>
      </c>
      <c r="S240" s="54">
        <v>3205000</v>
      </c>
      <c r="T240" s="54">
        <v>5880000</v>
      </c>
      <c r="U240" s="54">
        <v>0</v>
      </c>
      <c r="V240" s="54">
        <v>3831000</v>
      </c>
      <c r="W240" s="54">
        <v>0</v>
      </c>
      <c r="X240" s="54">
        <v>8430000</v>
      </c>
      <c r="Y240" s="54">
        <v>4000000</v>
      </c>
      <c r="Z240" s="54">
        <v>41000000</v>
      </c>
      <c r="AA240" s="54">
        <v>54300000</v>
      </c>
      <c r="AB240" s="54">
        <v>0</v>
      </c>
      <c r="AC240" s="54">
        <v>17555000</v>
      </c>
      <c r="AD240" s="54">
        <v>62220000</v>
      </c>
      <c r="AE240" s="54">
        <v>675000</v>
      </c>
      <c r="AF240" s="54">
        <v>510000</v>
      </c>
      <c r="AG240" s="54">
        <v>0</v>
      </c>
      <c r="AH240" s="128" t="str">
        <f>VLOOKUP(B240,'Ma sector'!A:E,5,0)</f>
        <v>Công nghiệp</v>
      </c>
    </row>
    <row r="241" spans="1:34">
      <c r="A241" s="54" t="s">
        <v>336</v>
      </c>
      <c r="B241" s="54">
        <v>214</v>
      </c>
      <c r="C241" s="54">
        <v>4</v>
      </c>
      <c r="D241" s="54">
        <v>0</v>
      </c>
      <c r="E241" s="54">
        <v>22000000</v>
      </c>
      <c r="F241" s="54">
        <v>11000000</v>
      </c>
      <c r="G241" s="54">
        <v>53280000</v>
      </c>
      <c r="H241" s="54">
        <v>0</v>
      </c>
      <c r="I241" s="54">
        <v>0</v>
      </c>
      <c r="J241" s="54">
        <v>30400000</v>
      </c>
      <c r="K241" s="54">
        <v>2070000</v>
      </c>
      <c r="L241" s="54">
        <v>6470000</v>
      </c>
      <c r="M241" s="54">
        <v>25230000</v>
      </c>
      <c r="N241" s="54">
        <v>0</v>
      </c>
      <c r="O241" s="54">
        <v>0</v>
      </c>
      <c r="P241" s="54">
        <v>11000000</v>
      </c>
      <c r="Q241" s="54">
        <v>0</v>
      </c>
      <c r="R241" s="54">
        <v>0</v>
      </c>
      <c r="S241" s="54">
        <v>20500000</v>
      </c>
      <c r="T241" s="54">
        <v>0</v>
      </c>
      <c r="U241" s="54">
        <v>2200000</v>
      </c>
      <c r="V241" s="54">
        <v>0</v>
      </c>
      <c r="W241" s="54">
        <v>0</v>
      </c>
      <c r="X241" s="54">
        <v>2200000</v>
      </c>
      <c r="Y241" s="54">
        <v>0</v>
      </c>
      <c r="Z241" s="54">
        <v>4200000</v>
      </c>
      <c r="AA241" s="54">
        <v>4400000</v>
      </c>
      <c r="AB241" s="54">
        <v>63800000</v>
      </c>
      <c r="AC241" s="54">
        <v>0</v>
      </c>
      <c r="AD241" s="54">
        <v>52310000</v>
      </c>
      <c r="AE241" s="54">
        <v>0</v>
      </c>
      <c r="AF241" s="54">
        <v>4300000</v>
      </c>
      <c r="AG241" s="54">
        <v>0</v>
      </c>
      <c r="AH241" s="128" t="str">
        <f>VLOOKUP(B241,'Ma sector'!A:E,5,0)</f>
        <v>Hàng Tiêu dùng</v>
      </c>
    </row>
    <row r="242" spans="1:34">
      <c r="A242" s="54" t="s">
        <v>337</v>
      </c>
      <c r="B242" s="54">
        <v>211</v>
      </c>
      <c r="C242" s="54">
        <v>4</v>
      </c>
      <c r="D242" s="54">
        <v>350000</v>
      </c>
      <c r="E242" s="54">
        <v>13790000</v>
      </c>
      <c r="F242" s="54">
        <v>2627000</v>
      </c>
      <c r="G242" s="54">
        <v>780000</v>
      </c>
      <c r="H242" s="54">
        <v>0</v>
      </c>
      <c r="I242" s="54">
        <v>1406000</v>
      </c>
      <c r="J242" s="54">
        <v>0</v>
      </c>
      <c r="K242" s="54">
        <v>0</v>
      </c>
      <c r="L242" s="54">
        <v>0</v>
      </c>
      <c r="M242" s="54">
        <v>12000000</v>
      </c>
      <c r="N242" s="54">
        <v>0</v>
      </c>
      <c r="O242" s="54">
        <v>0</v>
      </c>
      <c r="P242" s="54">
        <v>0</v>
      </c>
      <c r="Q242" s="54">
        <v>560000</v>
      </c>
      <c r="R242" s="54">
        <v>0</v>
      </c>
      <c r="S242" s="54">
        <v>152000</v>
      </c>
      <c r="T242" s="54">
        <v>0</v>
      </c>
      <c r="U242" s="54">
        <v>0</v>
      </c>
      <c r="V242" s="54">
        <v>0</v>
      </c>
      <c r="W242" s="54">
        <v>0</v>
      </c>
      <c r="X242" s="54">
        <v>840000</v>
      </c>
      <c r="Y242" s="54">
        <v>0</v>
      </c>
      <c r="Z242" s="54">
        <v>0</v>
      </c>
      <c r="AA242" s="54">
        <v>8000000</v>
      </c>
      <c r="AB242" s="54">
        <v>0</v>
      </c>
      <c r="AC242" s="54">
        <v>0</v>
      </c>
      <c r="AD242" s="54">
        <v>3040000</v>
      </c>
      <c r="AE242" s="54">
        <v>205000</v>
      </c>
      <c r="AF242" s="54">
        <v>0</v>
      </c>
      <c r="AG242" s="54">
        <v>0</v>
      </c>
      <c r="AH242" s="128" t="str">
        <f>VLOOKUP(B242,'Ma sector'!A:E,5,0)</f>
        <v>Hàng Tiêu dùng</v>
      </c>
    </row>
    <row r="243" spans="1:34">
      <c r="A243" s="54" t="s">
        <v>67</v>
      </c>
      <c r="B243" s="54">
        <v>181</v>
      </c>
      <c r="C243" s="54">
        <v>3</v>
      </c>
      <c r="D243" s="54">
        <v>8851233000</v>
      </c>
      <c r="E243" s="54">
        <v>10980831000</v>
      </c>
      <c r="F243" s="54">
        <v>4669999000</v>
      </c>
      <c r="G243" s="54">
        <v>3451974000</v>
      </c>
      <c r="H243" s="54">
        <v>1619616000</v>
      </c>
      <c r="I243" s="54">
        <v>3367804000</v>
      </c>
      <c r="J243" s="54">
        <v>1060679000</v>
      </c>
      <c r="K243" s="54">
        <v>2345951000</v>
      </c>
      <c r="L243" s="54">
        <v>1421547000</v>
      </c>
      <c r="M243" s="54">
        <v>6409394000</v>
      </c>
      <c r="N243" s="54">
        <v>12239520000</v>
      </c>
      <c r="O243" s="54">
        <v>5940596000</v>
      </c>
      <c r="P243" s="54">
        <v>2576180000</v>
      </c>
      <c r="Q243" s="54">
        <v>4710250000</v>
      </c>
      <c r="R243" s="54">
        <v>3350577000</v>
      </c>
      <c r="S243" s="54">
        <v>5153807000</v>
      </c>
      <c r="T243" s="54">
        <v>2194365000</v>
      </c>
      <c r="U243" s="54">
        <v>2501708000</v>
      </c>
      <c r="V243" s="54">
        <v>1443761000</v>
      </c>
      <c r="W243" s="54">
        <v>754815000</v>
      </c>
      <c r="X243" s="54">
        <v>1070608000</v>
      </c>
      <c r="Y243" s="54">
        <v>1684759000</v>
      </c>
      <c r="Z243" s="54">
        <v>3196828000</v>
      </c>
      <c r="AA243" s="54">
        <v>1303489000</v>
      </c>
      <c r="AB243" s="54">
        <v>775773000</v>
      </c>
      <c r="AC243" s="54">
        <v>1354780000</v>
      </c>
      <c r="AD243" s="54">
        <v>212727000</v>
      </c>
      <c r="AE243" s="54">
        <v>950238000</v>
      </c>
      <c r="AF243" s="54">
        <v>1583858000</v>
      </c>
      <c r="AG243" s="54">
        <v>1268011000</v>
      </c>
      <c r="AH243" s="128" t="str">
        <f>VLOOKUP(B243,'Ma sector'!A:E,5,0)</f>
        <v>Công nghiệp</v>
      </c>
    </row>
    <row r="244" spans="1:34">
      <c r="A244" s="54" t="s">
        <v>338</v>
      </c>
      <c r="B244" s="54">
        <v>184</v>
      </c>
      <c r="C244" s="54">
        <v>4</v>
      </c>
      <c r="D244" s="54">
        <v>390000</v>
      </c>
      <c r="E244" s="54">
        <v>12440000</v>
      </c>
      <c r="F244" s="54">
        <v>0</v>
      </c>
      <c r="G244" s="54">
        <v>8280000</v>
      </c>
      <c r="H244" s="54">
        <v>7700000</v>
      </c>
      <c r="I244" s="54">
        <v>0</v>
      </c>
      <c r="J244" s="54">
        <v>3500000</v>
      </c>
      <c r="K244" s="54">
        <v>0</v>
      </c>
      <c r="L244" s="54">
        <v>4810000</v>
      </c>
      <c r="M244" s="54">
        <v>1400000</v>
      </c>
      <c r="N244" s="54">
        <v>0</v>
      </c>
      <c r="O244" s="54">
        <v>700000</v>
      </c>
      <c r="P244" s="54">
        <v>0</v>
      </c>
      <c r="Q244" s="54">
        <v>0</v>
      </c>
      <c r="R244" s="54">
        <v>0</v>
      </c>
      <c r="S244" s="54">
        <v>0</v>
      </c>
      <c r="T244" s="54">
        <v>33600000</v>
      </c>
      <c r="U244" s="54">
        <v>69830000</v>
      </c>
      <c r="V244" s="54">
        <v>59920000</v>
      </c>
      <c r="W244" s="54">
        <v>49300000</v>
      </c>
      <c r="X244" s="54">
        <v>21000000</v>
      </c>
      <c r="Y244" s="54">
        <v>6430000</v>
      </c>
      <c r="Z244" s="54">
        <v>2670000</v>
      </c>
      <c r="AA244" s="54">
        <v>19600000</v>
      </c>
      <c r="AB244" s="54">
        <v>36380000</v>
      </c>
      <c r="AH244" s="128" t="str">
        <f>VLOOKUP(B244,'Ma sector'!A:E,5,0)</f>
        <v>Công nghiệp</v>
      </c>
    </row>
    <row r="245" spans="1:34">
      <c r="A245" s="54" t="s">
        <v>339</v>
      </c>
      <c r="B245" s="54">
        <v>256</v>
      </c>
      <c r="C245" s="54">
        <v>4</v>
      </c>
      <c r="D245" s="54">
        <v>0</v>
      </c>
      <c r="E245" s="54">
        <v>53800000</v>
      </c>
      <c r="F245" s="54">
        <v>19600000</v>
      </c>
      <c r="G245" s="54">
        <v>0</v>
      </c>
      <c r="H245" s="54">
        <v>460000</v>
      </c>
      <c r="I245" s="54">
        <v>0</v>
      </c>
      <c r="J245" s="54">
        <v>0</v>
      </c>
      <c r="K245" s="54">
        <v>440000</v>
      </c>
      <c r="L245" s="54">
        <v>420000</v>
      </c>
      <c r="M245" s="54">
        <v>400000</v>
      </c>
      <c r="N245" s="54">
        <v>0</v>
      </c>
      <c r="O245" s="54">
        <v>360000</v>
      </c>
      <c r="P245" s="54">
        <v>20280000</v>
      </c>
      <c r="Q245" s="54">
        <v>7020000</v>
      </c>
      <c r="R245" s="54">
        <v>28080000</v>
      </c>
      <c r="S245" s="54">
        <v>15540000</v>
      </c>
      <c r="T245" s="54">
        <v>0</v>
      </c>
      <c r="U245" s="54">
        <v>2200000</v>
      </c>
      <c r="V245" s="54">
        <v>26840000</v>
      </c>
      <c r="W245" s="54">
        <v>13640000</v>
      </c>
      <c r="X245" s="54">
        <v>0</v>
      </c>
      <c r="Y245" s="54">
        <v>18000000</v>
      </c>
      <c r="Z245" s="54">
        <v>900000</v>
      </c>
      <c r="AA245" s="54">
        <v>4940000</v>
      </c>
      <c r="AB245" s="54">
        <v>0</v>
      </c>
      <c r="AC245" s="54">
        <v>6990000</v>
      </c>
      <c r="AD245" s="54">
        <v>23500000</v>
      </c>
      <c r="AE245" s="54">
        <v>500000</v>
      </c>
      <c r="AF245" s="54">
        <v>0</v>
      </c>
      <c r="AG245" s="54">
        <v>0</v>
      </c>
      <c r="AH245" s="128" t="str">
        <f>VLOOKUP(B245,'Ma sector'!A:E,5,0)</f>
        <v>Dịch vụ Tiêu dùng</v>
      </c>
    </row>
    <row r="246" spans="1:34">
      <c r="A246" s="54" t="s">
        <v>340</v>
      </c>
      <c r="B246" s="54">
        <v>300</v>
      </c>
      <c r="C246" s="54">
        <v>4</v>
      </c>
      <c r="D246" s="54">
        <v>248420000</v>
      </c>
      <c r="E246" s="54">
        <v>319808000</v>
      </c>
      <c r="F246" s="54">
        <v>193920000</v>
      </c>
      <c r="G246" s="54">
        <v>243530000</v>
      </c>
      <c r="H246" s="54">
        <v>1332300000</v>
      </c>
      <c r="I246" s="54">
        <v>1368427000</v>
      </c>
      <c r="J246" s="54">
        <v>266576500</v>
      </c>
      <c r="K246" s="54">
        <v>214500000</v>
      </c>
      <c r="L246" s="54">
        <v>796436500</v>
      </c>
      <c r="M246" s="54">
        <v>837600000</v>
      </c>
      <c r="N246" s="54">
        <v>220000</v>
      </c>
      <c r="O246" s="54">
        <v>390960000</v>
      </c>
      <c r="P246" s="54">
        <v>1248000000</v>
      </c>
      <c r="Q246" s="54">
        <v>782800000</v>
      </c>
      <c r="R246" s="54">
        <v>1300960000</v>
      </c>
      <c r="S246" s="54">
        <v>1035818000</v>
      </c>
      <c r="T246" s="54">
        <v>1041440000</v>
      </c>
      <c r="U246" s="54">
        <v>520960000</v>
      </c>
      <c r="V246" s="54">
        <v>90720000</v>
      </c>
      <c r="W246" s="54">
        <v>553480000</v>
      </c>
      <c r="X246" s="54">
        <v>0</v>
      </c>
      <c r="Y246" s="54">
        <v>1044690000</v>
      </c>
      <c r="Z246" s="54">
        <v>1593448000</v>
      </c>
      <c r="AA246" s="54">
        <v>1897300000</v>
      </c>
      <c r="AB246" s="54">
        <v>357480000</v>
      </c>
      <c r="AC246" s="54">
        <v>1080040000</v>
      </c>
      <c r="AD246" s="54">
        <v>176000</v>
      </c>
      <c r="AE246" s="54">
        <v>1484810000</v>
      </c>
      <c r="AF246" s="54">
        <v>739500000</v>
      </c>
      <c r="AG246" s="54">
        <v>940390000</v>
      </c>
      <c r="AH246" s="128" t="str">
        <f>VLOOKUP(B246,'Ma sector'!A:E,5,0)</f>
        <v>Tài chính</v>
      </c>
    </row>
    <row r="247" spans="1:34">
      <c r="A247" s="54" t="s">
        <v>341</v>
      </c>
      <c r="B247" s="54">
        <v>180</v>
      </c>
      <c r="C247" s="54">
        <v>4</v>
      </c>
      <c r="D247" s="54">
        <v>0</v>
      </c>
      <c r="E247" s="54">
        <v>58830000</v>
      </c>
      <c r="F247" s="54">
        <v>31416000</v>
      </c>
      <c r="G247" s="54">
        <v>37200000</v>
      </c>
      <c r="H247" s="54">
        <v>33040000</v>
      </c>
      <c r="I247" s="54">
        <v>1220000</v>
      </c>
      <c r="J247" s="54">
        <v>68970000</v>
      </c>
      <c r="K247" s="54">
        <v>85400000</v>
      </c>
      <c r="L247" s="54">
        <v>0</v>
      </c>
      <c r="M247" s="54">
        <v>702000</v>
      </c>
      <c r="N247" s="54">
        <v>6000000</v>
      </c>
      <c r="O247" s="54">
        <v>87082000</v>
      </c>
      <c r="P247" s="54">
        <v>169790000</v>
      </c>
      <c r="Q247" s="54">
        <v>44970000</v>
      </c>
      <c r="R247" s="54">
        <v>1240000</v>
      </c>
      <c r="S247" s="54">
        <v>122830000</v>
      </c>
      <c r="T247" s="54">
        <v>94730000</v>
      </c>
      <c r="U247" s="54">
        <v>69180000</v>
      </c>
      <c r="V247" s="54">
        <v>13000000</v>
      </c>
      <c r="W247" s="54">
        <v>56820000</v>
      </c>
      <c r="X247" s="54">
        <v>0</v>
      </c>
      <c r="Y247" s="54">
        <v>16410000</v>
      </c>
      <c r="Z247" s="54">
        <v>1200000</v>
      </c>
      <c r="AA247" s="54">
        <v>5830000</v>
      </c>
      <c r="AB247" s="54">
        <v>0</v>
      </c>
      <c r="AC247" s="54">
        <v>13960000</v>
      </c>
      <c r="AD247" s="54">
        <v>52000000</v>
      </c>
      <c r="AE247" s="54">
        <v>0</v>
      </c>
      <c r="AF247" s="54">
        <v>0</v>
      </c>
      <c r="AG247" s="54">
        <v>0</v>
      </c>
      <c r="AH247" s="128" t="str">
        <f>VLOOKUP(B247,'Ma sector'!A:E,5,0)</f>
        <v>Công nghiệp</v>
      </c>
    </row>
    <row r="248" spans="1:34">
      <c r="A248" s="54" t="s">
        <v>342</v>
      </c>
      <c r="B248" s="54">
        <v>300</v>
      </c>
      <c r="C248" s="54">
        <v>2</v>
      </c>
      <c r="D248" s="54">
        <v>4355109000</v>
      </c>
      <c r="E248" s="54">
        <v>7326824000</v>
      </c>
      <c r="F248" s="54">
        <v>4664055000</v>
      </c>
      <c r="G248" s="54">
        <v>12546944000</v>
      </c>
      <c r="H248" s="54">
        <v>3499343000</v>
      </c>
      <c r="I248" s="54">
        <v>7386732000</v>
      </c>
      <c r="J248" s="54">
        <v>3532451000</v>
      </c>
      <c r="K248" s="54">
        <v>6939911000</v>
      </c>
      <c r="L248" s="54">
        <v>4837467000</v>
      </c>
      <c r="M248" s="54">
        <v>9275943000</v>
      </c>
      <c r="N248" s="54">
        <v>13561349000</v>
      </c>
      <c r="O248" s="54">
        <v>12920207000</v>
      </c>
      <c r="P248" s="54">
        <v>8035124000</v>
      </c>
      <c r="Q248" s="54">
        <v>3709514000</v>
      </c>
      <c r="R248" s="54">
        <v>6227518000</v>
      </c>
      <c r="S248" s="54">
        <v>3662300000</v>
      </c>
      <c r="T248" s="54">
        <v>9400823000</v>
      </c>
      <c r="U248" s="54">
        <v>8579595000</v>
      </c>
      <c r="V248" s="54">
        <v>2779408000</v>
      </c>
      <c r="W248" s="54">
        <v>3710811000</v>
      </c>
      <c r="X248" s="54">
        <v>6742224000</v>
      </c>
      <c r="Y248" s="54">
        <v>3771266000</v>
      </c>
      <c r="Z248" s="54">
        <v>5705161000</v>
      </c>
      <c r="AA248" s="54">
        <v>4360656000</v>
      </c>
      <c r="AB248" s="54">
        <v>2164277000</v>
      </c>
      <c r="AC248" s="54">
        <v>2484194000</v>
      </c>
      <c r="AD248" s="54">
        <v>1377741000</v>
      </c>
      <c r="AE248" s="54">
        <v>2860595000</v>
      </c>
      <c r="AF248" s="54">
        <v>3425457000</v>
      </c>
      <c r="AG248" s="54">
        <v>8888815000</v>
      </c>
      <c r="AH248" s="128" t="str">
        <f>VLOOKUP(B248,'Ma sector'!A:E,5,0)</f>
        <v>Tài chính</v>
      </c>
    </row>
    <row r="249" spans="1:34">
      <c r="A249" s="54" t="s">
        <v>343</v>
      </c>
      <c r="B249" s="54">
        <v>180</v>
      </c>
      <c r="C249" s="54">
        <v>4</v>
      </c>
      <c r="D249" s="54">
        <v>63620000</v>
      </c>
      <c r="E249" s="54">
        <v>0</v>
      </c>
      <c r="F249" s="54">
        <v>28800000</v>
      </c>
      <c r="G249" s="54">
        <v>610000</v>
      </c>
      <c r="H249" s="54">
        <v>20040000</v>
      </c>
      <c r="I249" s="54">
        <v>0</v>
      </c>
      <c r="J249" s="54">
        <v>0</v>
      </c>
      <c r="K249" s="54">
        <v>29730000</v>
      </c>
      <c r="L249" s="54">
        <v>23940000</v>
      </c>
      <c r="M249" s="54">
        <v>45030000</v>
      </c>
      <c r="N249" s="54">
        <v>550000</v>
      </c>
      <c r="O249" s="54">
        <v>2340000</v>
      </c>
      <c r="P249" s="54">
        <v>1720000</v>
      </c>
      <c r="Q249" s="54">
        <v>0</v>
      </c>
      <c r="R249" s="54">
        <v>560000</v>
      </c>
      <c r="S249" s="54">
        <v>0</v>
      </c>
      <c r="T249" s="54">
        <v>1190000</v>
      </c>
      <c r="U249" s="54">
        <v>1650000</v>
      </c>
      <c r="V249" s="54">
        <v>600000</v>
      </c>
      <c r="W249" s="54">
        <v>0</v>
      </c>
      <c r="X249" s="54">
        <v>0</v>
      </c>
      <c r="Y249" s="54">
        <v>0</v>
      </c>
      <c r="Z249" s="54">
        <v>0</v>
      </c>
      <c r="AA249" s="54">
        <v>3300000</v>
      </c>
      <c r="AB249" s="54">
        <v>2900000</v>
      </c>
      <c r="AC249" s="54">
        <v>1130000</v>
      </c>
      <c r="AD249" s="54">
        <v>0</v>
      </c>
      <c r="AE249" s="54">
        <v>0</v>
      </c>
      <c r="AF249" s="54">
        <v>600000</v>
      </c>
      <c r="AG249" s="54">
        <v>0</v>
      </c>
      <c r="AH249" s="128" t="str">
        <f>VLOOKUP(B249,'Ma sector'!A:E,5,0)</f>
        <v>Công nghiệp</v>
      </c>
    </row>
    <row r="250" spans="1:34">
      <c r="A250" s="54" t="s">
        <v>344</v>
      </c>
      <c r="B250" s="54">
        <v>180</v>
      </c>
      <c r="C250" s="54">
        <v>4</v>
      </c>
      <c r="D250" s="54">
        <v>0</v>
      </c>
      <c r="E250" s="54">
        <v>19210000</v>
      </c>
      <c r="F250" s="54">
        <v>0</v>
      </c>
      <c r="G250" s="54">
        <v>990000</v>
      </c>
      <c r="H250" s="54">
        <v>0</v>
      </c>
      <c r="I250" s="54">
        <v>1920000</v>
      </c>
      <c r="J250" s="54">
        <v>460920000</v>
      </c>
      <c r="K250" s="54">
        <v>830000</v>
      </c>
      <c r="L250" s="54">
        <v>8890000</v>
      </c>
      <c r="M250" s="54">
        <v>970000</v>
      </c>
      <c r="N250" s="54">
        <v>1040000</v>
      </c>
      <c r="O250" s="54">
        <v>0</v>
      </c>
      <c r="P250" s="54">
        <v>0</v>
      </c>
      <c r="Q250" s="54">
        <v>0</v>
      </c>
      <c r="R250" s="54">
        <v>0</v>
      </c>
      <c r="S250" s="54">
        <v>1130000</v>
      </c>
      <c r="T250" s="54">
        <v>0</v>
      </c>
      <c r="U250" s="54">
        <v>0</v>
      </c>
      <c r="V250" s="54">
        <v>42240000</v>
      </c>
      <c r="W250" s="54">
        <v>0</v>
      </c>
      <c r="X250" s="54">
        <v>0</v>
      </c>
      <c r="Y250" s="54">
        <v>830000</v>
      </c>
      <c r="Z250" s="54">
        <v>9950000</v>
      </c>
      <c r="AA250" s="54">
        <v>1540000</v>
      </c>
      <c r="AB250" s="54">
        <v>41570000</v>
      </c>
      <c r="AC250" s="54">
        <v>0</v>
      </c>
      <c r="AD250" s="54">
        <v>13480000</v>
      </c>
      <c r="AE250" s="54">
        <v>0</v>
      </c>
      <c r="AF250" s="54">
        <v>27350000</v>
      </c>
      <c r="AG250" s="54">
        <v>3850000</v>
      </c>
      <c r="AH250" s="128" t="str">
        <f>VLOOKUP(B250,'Ma sector'!A:E,5,0)</f>
        <v>Công nghiệp</v>
      </c>
    </row>
    <row r="251" spans="1:34">
      <c r="A251" s="54" t="s">
        <v>345</v>
      </c>
      <c r="B251" s="54">
        <v>336</v>
      </c>
      <c r="C251" s="54">
        <v>3</v>
      </c>
      <c r="D251" s="54">
        <v>52814000</v>
      </c>
      <c r="E251" s="54">
        <v>179654000</v>
      </c>
      <c r="F251" s="54">
        <v>159238000</v>
      </c>
      <c r="G251" s="54">
        <v>438196000</v>
      </c>
      <c r="H251" s="54">
        <v>119408000</v>
      </c>
      <c r="I251" s="54">
        <v>44100000</v>
      </c>
      <c r="J251" s="54">
        <v>72271000</v>
      </c>
      <c r="K251" s="54">
        <v>179525000</v>
      </c>
      <c r="L251" s="54">
        <v>328300000</v>
      </c>
      <c r="M251" s="54">
        <v>37230000</v>
      </c>
      <c r="N251" s="54">
        <v>101945000</v>
      </c>
      <c r="O251" s="54">
        <v>294280000</v>
      </c>
      <c r="P251" s="54">
        <v>329371000</v>
      </c>
      <c r="Q251" s="54">
        <v>132037000</v>
      </c>
      <c r="R251" s="54">
        <v>207212000</v>
      </c>
      <c r="S251" s="54">
        <v>30196000</v>
      </c>
      <c r="T251" s="54">
        <v>252518000</v>
      </c>
      <c r="U251" s="54">
        <v>24217000</v>
      </c>
      <c r="V251" s="54">
        <v>16170000</v>
      </c>
      <c r="W251" s="54">
        <v>175523000</v>
      </c>
      <c r="X251" s="54">
        <v>39738000</v>
      </c>
      <c r="Y251" s="54">
        <v>80866000</v>
      </c>
      <c r="Z251" s="54">
        <v>42945000</v>
      </c>
      <c r="AA251" s="54">
        <v>14864000</v>
      </c>
      <c r="AB251" s="54">
        <v>363940000</v>
      </c>
      <c r="AC251" s="54">
        <v>507731600</v>
      </c>
      <c r="AD251" s="54">
        <v>10000500000</v>
      </c>
      <c r="AE251" s="54">
        <v>807822000</v>
      </c>
      <c r="AF251" s="54">
        <v>0</v>
      </c>
      <c r="AG251" s="54">
        <v>45820000</v>
      </c>
      <c r="AH251" s="128" t="str">
        <f>VLOOKUP(B251,'Ma sector'!A:E,5,0)</f>
        <v>Tài chính</v>
      </c>
    </row>
    <row r="252" spans="1:34">
      <c r="A252" s="54" t="s">
        <v>346</v>
      </c>
      <c r="B252" s="54">
        <v>336</v>
      </c>
      <c r="C252" s="54">
        <v>2</v>
      </c>
      <c r="D252" s="54">
        <v>38113000</v>
      </c>
      <c r="E252" s="54">
        <v>831596000</v>
      </c>
      <c r="F252" s="54">
        <v>1138580000</v>
      </c>
      <c r="G252" s="54">
        <v>1486150000</v>
      </c>
      <c r="H252" s="54">
        <v>649872000</v>
      </c>
      <c r="I252" s="54">
        <v>4760632000</v>
      </c>
      <c r="J252" s="54">
        <v>1187323000</v>
      </c>
      <c r="K252" s="54">
        <v>567029000</v>
      </c>
      <c r="L252" s="54">
        <v>1876687000</v>
      </c>
      <c r="M252" s="54">
        <v>839256000</v>
      </c>
      <c r="N252" s="54">
        <v>1219452000</v>
      </c>
      <c r="O252" s="54">
        <v>568266000</v>
      </c>
      <c r="P252" s="54">
        <v>454335000</v>
      </c>
      <c r="Q252" s="54">
        <v>436450000</v>
      </c>
      <c r="R252" s="54">
        <v>208031000</v>
      </c>
      <c r="S252" s="54">
        <v>272645000</v>
      </c>
      <c r="T252" s="54">
        <v>351360000</v>
      </c>
      <c r="U252" s="54">
        <v>397159000</v>
      </c>
      <c r="V252" s="54">
        <v>247027000</v>
      </c>
      <c r="W252" s="54">
        <v>21834000</v>
      </c>
      <c r="X252" s="54">
        <v>21618000</v>
      </c>
      <c r="Y252" s="54">
        <v>554065000</v>
      </c>
      <c r="Z252" s="54">
        <v>532941000</v>
      </c>
      <c r="AA252" s="54">
        <v>187388000</v>
      </c>
      <c r="AB252" s="54">
        <v>71506000</v>
      </c>
      <c r="AC252" s="54">
        <v>82210000</v>
      </c>
      <c r="AD252" s="54">
        <v>124769000</v>
      </c>
      <c r="AE252" s="54">
        <v>66344000</v>
      </c>
      <c r="AF252" s="54">
        <v>31004000</v>
      </c>
      <c r="AG252" s="54">
        <v>134042000</v>
      </c>
      <c r="AH252" s="128" t="str">
        <f>VLOOKUP(B252,'Ma sector'!A:E,5,0)</f>
        <v>Tài chính</v>
      </c>
    </row>
    <row r="253" spans="1:34">
      <c r="A253" s="54" t="s">
        <v>347</v>
      </c>
      <c r="B253" s="54">
        <v>184</v>
      </c>
      <c r="C253" s="54">
        <v>4</v>
      </c>
      <c r="D253" s="54">
        <v>350880000</v>
      </c>
      <c r="E253" s="54">
        <v>724890000</v>
      </c>
      <c r="F253" s="54">
        <v>606690000</v>
      </c>
      <c r="G253" s="54">
        <v>594320000</v>
      </c>
      <c r="H253" s="54">
        <v>414440000</v>
      </c>
      <c r="I253" s="54">
        <v>1421990000</v>
      </c>
      <c r="J253" s="54">
        <v>2473420000</v>
      </c>
      <c r="K253" s="54">
        <v>1636845800</v>
      </c>
      <c r="L253" s="54">
        <v>1124720000</v>
      </c>
      <c r="M253" s="54">
        <v>844190000</v>
      </c>
      <c r="N253" s="54">
        <v>1386640000</v>
      </c>
      <c r="O253" s="54">
        <v>2768200000</v>
      </c>
      <c r="P253" s="54">
        <v>315910000</v>
      </c>
      <c r="Q253" s="54">
        <v>933810000</v>
      </c>
      <c r="R253" s="54">
        <v>549070000</v>
      </c>
      <c r="S253" s="54">
        <v>712290000</v>
      </c>
      <c r="T253" s="54">
        <v>506920000</v>
      </c>
      <c r="U253" s="54">
        <v>378520000</v>
      </c>
      <c r="V253" s="54">
        <v>471350000</v>
      </c>
      <c r="W253" s="54">
        <v>441360000</v>
      </c>
      <c r="X253" s="54">
        <v>1100000</v>
      </c>
      <c r="Y253" s="54">
        <v>302720000</v>
      </c>
      <c r="Z253" s="54">
        <v>404320000</v>
      </c>
      <c r="AA253" s="54">
        <v>319280000</v>
      </c>
      <c r="AB253" s="54">
        <v>1183150000</v>
      </c>
      <c r="AC253" s="54">
        <v>409430000</v>
      </c>
      <c r="AD253" s="54">
        <v>102010000</v>
      </c>
      <c r="AE253" s="54">
        <v>246530000</v>
      </c>
      <c r="AF253" s="54">
        <v>648330000</v>
      </c>
      <c r="AG253" s="54">
        <v>1345230000</v>
      </c>
      <c r="AH253" s="128" t="str">
        <f>VLOOKUP(B253,'Ma sector'!A:E,5,0)</f>
        <v>Công nghiệp</v>
      </c>
    </row>
    <row r="254" spans="1:34">
      <c r="A254" s="54" t="s">
        <v>348</v>
      </c>
      <c r="B254" s="54">
        <v>256</v>
      </c>
      <c r="C254" s="54">
        <v>4</v>
      </c>
      <c r="D254" s="54">
        <v>0</v>
      </c>
      <c r="E254" s="54">
        <v>0</v>
      </c>
      <c r="F254" s="54">
        <v>0</v>
      </c>
      <c r="G254" s="54">
        <v>0</v>
      </c>
      <c r="H254" s="54">
        <v>0</v>
      </c>
      <c r="I254" s="54">
        <v>1430000</v>
      </c>
      <c r="J254" s="54">
        <v>0</v>
      </c>
      <c r="K254" s="54">
        <v>25900000</v>
      </c>
      <c r="L254" s="54">
        <v>1400000</v>
      </c>
      <c r="M254" s="54">
        <v>9090000</v>
      </c>
      <c r="N254" s="54">
        <v>7520000</v>
      </c>
      <c r="O254" s="54">
        <v>28430000</v>
      </c>
      <c r="P254" s="54">
        <v>62790000</v>
      </c>
      <c r="Q254" s="54">
        <v>146730000</v>
      </c>
      <c r="R254" s="54">
        <v>74620000</v>
      </c>
      <c r="S254" s="54">
        <v>107020000</v>
      </c>
      <c r="T254" s="54">
        <v>0</v>
      </c>
      <c r="U254" s="54">
        <v>3450000</v>
      </c>
      <c r="V254" s="54">
        <v>0</v>
      </c>
      <c r="W254" s="54">
        <v>23000000</v>
      </c>
      <c r="X254" s="54">
        <v>0</v>
      </c>
      <c r="Y254" s="54">
        <v>0</v>
      </c>
      <c r="Z254" s="54">
        <v>1150000</v>
      </c>
      <c r="AA254" s="54">
        <v>1040000</v>
      </c>
      <c r="AB254" s="54">
        <v>0</v>
      </c>
      <c r="AC254" s="54">
        <v>2220000</v>
      </c>
      <c r="AD254" s="54">
        <v>4420000</v>
      </c>
      <c r="AE254" s="54">
        <v>0</v>
      </c>
      <c r="AF254" s="54">
        <v>0</v>
      </c>
      <c r="AG254" s="54">
        <v>2270000</v>
      </c>
      <c r="AH254" s="128" t="str">
        <f>VLOOKUP(B254,'Ma sector'!A:E,5,0)</f>
        <v>Dịch vụ Tiêu dùng</v>
      </c>
    </row>
    <row r="255" spans="1:34">
      <c r="A255" s="54" t="s">
        <v>349</v>
      </c>
      <c r="B255" s="54">
        <v>166</v>
      </c>
      <c r="C255" s="54">
        <v>4</v>
      </c>
      <c r="D255" s="54">
        <v>35100000</v>
      </c>
      <c r="E255" s="54">
        <v>751100000</v>
      </c>
      <c r="F255" s="54">
        <v>168000000</v>
      </c>
      <c r="G255" s="54">
        <v>0</v>
      </c>
      <c r="H255" s="54">
        <v>48400000</v>
      </c>
      <c r="I255" s="54">
        <v>23800000</v>
      </c>
      <c r="J255" s="54">
        <v>45900000</v>
      </c>
      <c r="K255" s="54">
        <v>55300000</v>
      </c>
      <c r="L255" s="54">
        <v>0</v>
      </c>
      <c r="M255" s="54">
        <v>23400000</v>
      </c>
      <c r="N255" s="54">
        <v>0</v>
      </c>
      <c r="O255" s="54">
        <v>33900000</v>
      </c>
      <c r="P255" s="54">
        <v>177020000</v>
      </c>
      <c r="Q255" s="54">
        <v>270000000</v>
      </c>
      <c r="R255" s="54">
        <v>43800000</v>
      </c>
      <c r="S255" s="54">
        <v>2424900000</v>
      </c>
      <c r="T255" s="54">
        <v>598900000</v>
      </c>
      <c r="U255" s="54">
        <v>37480000</v>
      </c>
      <c r="V255" s="54">
        <v>89190000</v>
      </c>
      <c r="W255" s="54">
        <v>1316830000</v>
      </c>
      <c r="X255" s="54">
        <v>0</v>
      </c>
      <c r="Y255" s="54">
        <v>63490000</v>
      </c>
      <c r="Z255" s="54">
        <v>139090000</v>
      </c>
      <c r="AA255" s="54">
        <v>12890000</v>
      </c>
      <c r="AB255" s="54">
        <v>516270000</v>
      </c>
      <c r="AC255" s="54">
        <v>38950000</v>
      </c>
      <c r="AD255" s="54">
        <v>13090000</v>
      </c>
      <c r="AE255" s="54">
        <v>150880000</v>
      </c>
      <c r="AF255" s="54">
        <v>26000000</v>
      </c>
      <c r="AG255" s="54">
        <v>664220000</v>
      </c>
      <c r="AH255" s="128" t="str">
        <f>VLOOKUP(B255,'Ma sector'!A:E,5,0)</f>
        <v>Nguyên vật liệu</v>
      </c>
    </row>
    <row r="256" spans="1:34">
      <c r="A256" s="54" t="s">
        <v>350</v>
      </c>
      <c r="B256" s="54">
        <v>218</v>
      </c>
      <c r="C256" s="54">
        <v>4</v>
      </c>
      <c r="D256" s="54">
        <v>0</v>
      </c>
      <c r="E256" s="54">
        <v>3320000</v>
      </c>
      <c r="F256" s="54">
        <v>67200000</v>
      </c>
      <c r="G256" s="54">
        <v>85680000</v>
      </c>
      <c r="H256" s="54">
        <v>3360000</v>
      </c>
      <c r="I256" s="54">
        <v>42100000</v>
      </c>
      <c r="J256" s="54">
        <v>13680000</v>
      </c>
      <c r="K256" s="54">
        <v>1700000</v>
      </c>
      <c r="L256" s="54">
        <v>0</v>
      </c>
      <c r="M256" s="54">
        <v>765000</v>
      </c>
      <c r="N256" s="54">
        <v>0</v>
      </c>
      <c r="O256" s="54">
        <v>5180000</v>
      </c>
      <c r="P256" s="54">
        <v>13880000</v>
      </c>
      <c r="Q256" s="54">
        <v>3500000</v>
      </c>
      <c r="R256" s="54">
        <v>1830000</v>
      </c>
      <c r="S256" s="54">
        <v>3540000</v>
      </c>
      <c r="T256" s="54">
        <v>1700000</v>
      </c>
      <c r="U256" s="54">
        <v>8500000</v>
      </c>
      <c r="V256" s="54">
        <v>102634100</v>
      </c>
      <c r="W256" s="54">
        <v>1700000</v>
      </c>
      <c r="X256" s="54">
        <v>0</v>
      </c>
      <c r="Y256" s="54">
        <v>0</v>
      </c>
      <c r="Z256" s="54">
        <v>0</v>
      </c>
      <c r="AA256" s="54">
        <v>6840000</v>
      </c>
      <c r="AB256" s="54">
        <v>23370000</v>
      </c>
      <c r="AC256" s="54">
        <v>34200000</v>
      </c>
      <c r="AD256" s="54">
        <v>59380000</v>
      </c>
      <c r="AE256" s="54">
        <v>0</v>
      </c>
      <c r="AF256" s="54">
        <v>30600000</v>
      </c>
      <c r="AG256" s="54">
        <v>0</v>
      </c>
      <c r="AH256" s="128" t="str">
        <f>VLOOKUP(B256,'Ma sector'!A:E,5,0)</f>
        <v>Hàng Tiêu dùng</v>
      </c>
    </row>
    <row r="257" spans="1:34">
      <c r="A257" s="54" t="s">
        <v>351</v>
      </c>
      <c r="B257" s="54">
        <v>194</v>
      </c>
      <c r="C257" s="54">
        <v>4</v>
      </c>
      <c r="D257" s="54">
        <v>1120000</v>
      </c>
      <c r="E257" s="54">
        <v>400000</v>
      </c>
      <c r="F257" s="54">
        <v>820000</v>
      </c>
      <c r="G257" s="54">
        <v>0</v>
      </c>
      <c r="H257" s="54">
        <v>0</v>
      </c>
      <c r="I257" s="54">
        <v>1110000</v>
      </c>
      <c r="J257" s="54">
        <v>1420000</v>
      </c>
      <c r="K257" s="54">
        <v>1890000</v>
      </c>
      <c r="L257" s="54">
        <v>1100000</v>
      </c>
      <c r="M257" s="54">
        <v>370000</v>
      </c>
      <c r="N257" s="54">
        <v>340000</v>
      </c>
      <c r="O257" s="54">
        <v>3150000</v>
      </c>
      <c r="P257" s="54">
        <v>370000</v>
      </c>
      <c r="Q257" s="54">
        <v>4200000</v>
      </c>
      <c r="R257" s="54">
        <v>1080000</v>
      </c>
      <c r="S257" s="54">
        <v>2610000</v>
      </c>
      <c r="T257" s="54">
        <v>1280000</v>
      </c>
      <c r="U257" s="54">
        <v>350000</v>
      </c>
      <c r="V257" s="54">
        <v>350000</v>
      </c>
      <c r="W257" s="54">
        <v>380000</v>
      </c>
      <c r="X257" s="54">
        <v>0</v>
      </c>
      <c r="Y257" s="54">
        <v>1420000</v>
      </c>
      <c r="Z257" s="54">
        <v>0</v>
      </c>
      <c r="AA257" s="54">
        <v>390000</v>
      </c>
      <c r="AB257" s="54">
        <v>780000</v>
      </c>
      <c r="AC257" s="54">
        <v>770000</v>
      </c>
      <c r="AD257" s="54">
        <v>390000</v>
      </c>
      <c r="AE257" s="54">
        <v>0</v>
      </c>
      <c r="AF257" s="54">
        <v>0</v>
      </c>
      <c r="AG257" s="54">
        <v>2360000</v>
      </c>
      <c r="AH257" s="128" t="str">
        <f>VLOOKUP(B257,'Ma sector'!A:E,5,0)</f>
        <v>Công nghiệp</v>
      </c>
    </row>
    <row r="258" spans="1:34">
      <c r="A258" s="54" t="s">
        <v>352</v>
      </c>
      <c r="B258" s="54">
        <v>180</v>
      </c>
      <c r="C258" s="54">
        <v>4</v>
      </c>
      <c r="D258" s="54">
        <v>4110000</v>
      </c>
      <c r="E258" s="54">
        <v>6140000</v>
      </c>
      <c r="F258" s="54">
        <v>4980000</v>
      </c>
      <c r="G258" s="54">
        <v>9690000</v>
      </c>
      <c r="H258" s="54">
        <v>8160000</v>
      </c>
      <c r="I258" s="54">
        <v>12090000</v>
      </c>
      <c r="J258" s="54">
        <v>2850000</v>
      </c>
      <c r="K258" s="54">
        <v>20270000</v>
      </c>
      <c r="L258" s="54">
        <v>14800000</v>
      </c>
      <c r="M258" s="54">
        <v>10490000</v>
      </c>
      <c r="N258" s="54">
        <v>35950000</v>
      </c>
      <c r="O258" s="54">
        <v>39880000</v>
      </c>
      <c r="P258" s="54">
        <v>13060000</v>
      </c>
      <c r="Q258" s="54">
        <v>2930000</v>
      </c>
      <c r="R258" s="54">
        <v>17640000</v>
      </c>
      <c r="S258" s="54">
        <v>41870000</v>
      </c>
      <c r="T258" s="54">
        <v>2890000</v>
      </c>
      <c r="U258" s="54">
        <v>900000</v>
      </c>
      <c r="V258" s="54">
        <v>28480000</v>
      </c>
      <c r="W258" s="54">
        <v>51140000</v>
      </c>
      <c r="X258" s="54">
        <v>800000</v>
      </c>
      <c r="Y258" s="54">
        <v>14730000</v>
      </c>
      <c r="Z258" s="54">
        <v>2650000</v>
      </c>
      <c r="AA258" s="54">
        <v>1770000</v>
      </c>
      <c r="AB258" s="54">
        <v>490000</v>
      </c>
      <c r="AC258" s="54">
        <v>4970000</v>
      </c>
      <c r="AD258" s="54">
        <v>0</v>
      </c>
      <c r="AE258" s="54">
        <v>170000</v>
      </c>
      <c r="AF258" s="54">
        <v>0</v>
      </c>
      <c r="AG258" s="54">
        <v>170000</v>
      </c>
      <c r="AH258" s="128" t="str">
        <f>VLOOKUP(B258,'Ma sector'!A:E,5,0)</f>
        <v>Công nghiệp</v>
      </c>
    </row>
    <row r="259" spans="1:34">
      <c r="A259" s="54" t="s">
        <v>353</v>
      </c>
      <c r="B259" s="54">
        <v>211</v>
      </c>
      <c r="C259" s="54">
        <v>4</v>
      </c>
      <c r="D259" s="54">
        <v>364703000</v>
      </c>
      <c r="E259" s="54">
        <v>1110209000</v>
      </c>
      <c r="F259" s="54">
        <v>648999000</v>
      </c>
      <c r="G259" s="54">
        <v>791413000</v>
      </c>
      <c r="H259" s="54">
        <v>9006000</v>
      </c>
      <c r="I259" s="54">
        <v>4315000</v>
      </c>
      <c r="J259" s="54">
        <v>1541009000</v>
      </c>
      <c r="K259" s="54">
        <v>1514908000</v>
      </c>
      <c r="L259" s="54">
        <v>974701000</v>
      </c>
      <c r="M259" s="54">
        <v>4340000</v>
      </c>
      <c r="N259" s="54">
        <v>2582000</v>
      </c>
      <c r="O259" s="54">
        <v>856207000</v>
      </c>
      <c r="P259" s="54">
        <v>245028000</v>
      </c>
      <c r="Q259" s="54">
        <v>651000000</v>
      </c>
      <c r="R259" s="54">
        <v>1338816000</v>
      </c>
      <c r="S259" s="54">
        <v>1434877000</v>
      </c>
      <c r="T259" s="54">
        <v>710698000</v>
      </c>
      <c r="U259" s="54">
        <v>1160500000</v>
      </c>
      <c r="V259" s="54">
        <v>1519200000</v>
      </c>
      <c r="W259" s="54">
        <v>437825000</v>
      </c>
      <c r="X259" s="54">
        <v>2110000000</v>
      </c>
      <c r="Y259" s="54">
        <v>738500000</v>
      </c>
      <c r="Z259" s="54">
        <v>765102000</v>
      </c>
      <c r="AA259" s="54">
        <v>0</v>
      </c>
      <c r="AB259" s="54">
        <v>2052327000</v>
      </c>
      <c r="AC259" s="54">
        <v>1238012000</v>
      </c>
      <c r="AD259" s="54">
        <v>0</v>
      </c>
      <c r="AE259" s="54">
        <v>1353088000</v>
      </c>
      <c r="AF259" s="54">
        <v>1078200000</v>
      </c>
      <c r="AG259" s="54">
        <v>1127947000</v>
      </c>
      <c r="AH259" s="128" t="str">
        <f>VLOOKUP(B259,'Ma sector'!A:E,5,0)</f>
        <v>Hàng Tiêu dùng</v>
      </c>
    </row>
    <row r="260" spans="1:34">
      <c r="A260" s="54" t="s">
        <v>354</v>
      </c>
      <c r="B260" s="54">
        <v>274</v>
      </c>
      <c r="C260" s="54">
        <v>4</v>
      </c>
      <c r="D260" s="54">
        <v>188330000</v>
      </c>
      <c r="E260" s="54">
        <v>443990000</v>
      </c>
      <c r="F260" s="54">
        <v>912060000</v>
      </c>
      <c r="G260" s="54">
        <v>1948350000</v>
      </c>
      <c r="H260" s="54">
        <v>721480000</v>
      </c>
      <c r="I260" s="54">
        <v>1478030000</v>
      </c>
      <c r="J260" s="54">
        <v>461480000</v>
      </c>
      <c r="K260" s="54">
        <v>554040000</v>
      </c>
      <c r="L260" s="54">
        <v>585940000</v>
      </c>
      <c r="M260" s="54">
        <v>309420000</v>
      </c>
      <c r="N260" s="54">
        <v>2094710000</v>
      </c>
      <c r="O260" s="54">
        <v>960720000</v>
      </c>
      <c r="P260" s="54">
        <v>415730000</v>
      </c>
      <c r="Q260" s="54">
        <v>872670000</v>
      </c>
      <c r="R260" s="54">
        <v>417860000</v>
      </c>
      <c r="S260" s="54">
        <v>724360000</v>
      </c>
      <c r="T260" s="54">
        <v>532660000</v>
      </c>
      <c r="U260" s="54">
        <v>211140000</v>
      </c>
      <c r="V260" s="54">
        <v>255010000</v>
      </c>
      <c r="W260" s="54">
        <v>478770000</v>
      </c>
      <c r="X260" s="54">
        <v>0</v>
      </c>
      <c r="Y260" s="54">
        <v>417730000</v>
      </c>
      <c r="Z260" s="54">
        <v>847230000</v>
      </c>
      <c r="AA260" s="54">
        <v>297360000</v>
      </c>
      <c r="AB260" s="54">
        <v>154460000</v>
      </c>
      <c r="AC260" s="54">
        <v>131580000</v>
      </c>
      <c r="AD260" s="54">
        <v>48000000</v>
      </c>
      <c r="AE260" s="54">
        <v>124050000</v>
      </c>
      <c r="AF260" s="54">
        <v>126660000</v>
      </c>
      <c r="AG260" s="54">
        <v>91140000</v>
      </c>
      <c r="AH260" s="128" t="str">
        <f>VLOOKUP(B260,'Ma sector'!A:E,5,0)</f>
        <v>Tiện ích Cộng đồng</v>
      </c>
    </row>
    <row r="261" spans="1:34">
      <c r="A261" s="54" t="s">
        <v>355</v>
      </c>
      <c r="B261" s="54">
        <v>159</v>
      </c>
      <c r="C261" s="54">
        <v>3</v>
      </c>
      <c r="D261" s="54">
        <v>2522562000</v>
      </c>
      <c r="E261" s="54">
        <v>8478154000</v>
      </c>
      <c r="F261" s="54">
        <v>5496702000</v>
      </c>
      <c r="G261" s="54">
        <v>19239212000</v>
      </c>
      <c r="H261" s="54">
        <v>8886671000</v>
      </c>
      <c r="I261" s="54">
        <v>11235828000</v>
      </c>
      <c r="J261" s="54">
        <v>14980357000</v>
      </c>
      <c r="K261" s="54">
        <v>8154423000</v>
      </c>
      <c r="L261" s="54">
        <v>6321856000</v>
      </c>
      <c r="M261" s="54">
        <v>5174065000</v>
      </c>
      <c r="N261" s="54">
        <v>7828058000</v>
      </c>
      <c r="O261" s="54">
        <v>6977166000</v>
      </c>
      <c r="P261" s="54">
        <v>4030484000</v>
      </c>
      <c r="Q261" s="54">
        <v>3466224000</v>
      </c>
      <c r="R261" s="54">
        <v>2490827000</v>
      </c>
      <c r="S261" s="54">
        <v>2671623000</v>
      </c>
      <c r="T261" s="54">
        <v>6894431000</v>
      </c>
      <c r="U261" s="54">
        <v>1706224000</v>
      </c>
      <c r="V261" s="54">
        <v>1381471000</v>
      </c>
      <c r="W261" s="54">
        <v>4422685000</v>
      </c>
      <c r="X261" s="54">
        <v>1673933000</v>
      </c>
      <c r="Y261" s="54">
        <v>3001877000</v>
      </c>
      <c r="Z261" s="54">
        <v>2648577000</v>
      </c>
      <c r="AA261" s="54">
        <v>1743453000</v>
      </c>
      <c r="AB261" s="54">
        <v>715008000</v>
      </c>
      <c r="AC261" s="54">
        <v>1857469000</v>
      </c>
      <c r="AD261" s="54">
        <v>870664000</v>
      </c>
      <c r="AE261" s="54">
        <v>1311091000</v>
      </c>
      <c r="AF261" s="54">
        <v>1920165000</v>
      </c>
      <c r="AG261" s="54">
        <v>1372258000</v>
      </c>
      <c r="AH261" s="128" t="str">
        <f>VLOOKUP(B261,'Ma sector'!A:E,5,0)</f>
        <v>Nguyên vật liệu</v>
      </c>
    </row>
    <row r="262" spans="1:34">
      <c r="A262" s="54" t="s">
        <v>356</v>
      </c>
      <c r="B262" s="54">
        <v>160</v>
      </c>
      <c r="C262" s="54">
        <v>4</v>
      </c>
      <c r="D262" s="54">
        <v>43300000</v>
      </c>
      <c r="E262" s="54">
        <v>68158800</v>
      </c>
      <c r="F262" s="54">
        <v>1100000</v>
      </c>
      <c r="G262" s="54">
        <v>86540000</v>
      </c>
      <c r="H262" s="54">
        <v>53840000</v>
      </c>
      <c r="I262" s="54">
        <v>265450000</v>
      </c>
      <c r="J262" s="54">
        <v>100610000</v>
      </c>
      <c r="K262" s="54">
        <v>45600000</v>
      </c>
      <c r="L262" s="54">
        <v>63830000</v>
      </c>
      <c r="M262" s="54">
        <v>30770000</v>
      </c>
      <c r="N262" s="54">
        <v>3100000</v>
      </c>
      <c r="O262" s="54">
        <v>33340000</v>
      </c>
      <c r="P262" s="54">
        <v>799000</v>
      </c>
      <c r="Q262" s="54">
        <v>1050000</v>
      </c>
      <c r="R262" s="54">
        <v>1040000</v>
      </c>
      <c r="S262" s="54">
        <v>124510000</v>
      </c>
      <c r="T262" s="54">
        <v>0</v>
      </c>
      <c r="U262" s="54">
        <v>0</v>
      </c>
      <c r="V262" s="54">
        <v>0</v>
      </c>
      <c r="W262" s="54">
        <v>52500000</v>
      </c>
      <c r="X262" s="54">
        <v>0</v>
      </c>
      <c r="Y262" s="54">
        <v>22490000</v>
      </c>
      <c r="Z262" s="54">
        <v>118560000</v>
      </c>
      <c r="AA262" s="54">
        <v>9900000</v>
      </c>
      <c r="AB262" s="54">
        <v>40900000</v>
      </c>
      <c r="AC262" s="54">
        <v>1000000</v>
      </c>
      <c r="AD262" s="54">
        <v>1040000</v>
      </c>
      <c r="AE262" s="54">
        <v>10200000</v>
      </c>
      <c r="AF262" s="54">
        <v>9270000</v>
      </c>
      <c r="AG262" s="54">
        <v>0</v>
      </c>
      <c r="AH262" s="128" t="str">
        <f>VLOOKUP(B262,'Ma sector'!A:E,5,0)</f>
        <v>Nguyên vật liệu</v>
      </c>
    </row>
    <row r="263" spans="1:34">
      <c r="A263" s="54" t="s">
        <v>1693</v>
      </c>
      <c r="B263" s="54">
        <v>336</v>
      </c>
      <c r="C263" s="54">
        <v>4</v>
      </c>
      <c r="D263" s="54">
        <v>2179690000</v>
      </c>
      <c r="E263" s="54">
        <v>2188760000</v>
      </c>
      <c r="F263" s="54">
        <v>2731940000</v>
      </c>
      <c r="G263" s="54">
        <v>1789490000</v>
      </c>
      <c r="H263" s="54">
        <v>2379570000</v>
      </c>
      <c r="I263" s="54">
        <v>3971590000</v>
      </c>
      <c r="J263" s="54">
        <v>799080000</v>
      </c>
      <c r="K263" s="54">
        <v>1951190000</v>
      </c>
      <c r="L263" s="54">
        <v>2435980000</v>
      </c>
      <c r="M263" s="54">
        <v>913390000</v>
      </c>
      <c r="N263" s="54">
        <v>2516090000</v>
      </c>
      <c r="O263" s="54">
        <v>4022090000</v>
      </c>
      <c r="P263" s="54">
        <v>2573170000</v>
      </c>
      <c r="Q263" s="54">
        <v>1391930000</v>
      </c>
      <c r="R263" s="54">
        <v>2870660000</v>
      </c>
      <c r="S263" s="54">
        <v>1728700000</v>
      </c>
      <c r="T263" s="54">
        <v>1903160000</v>
      </c>
      <c r="U263" s="54">
        <v>1049040000</v>
      </c>
      <c r="V263" s="54">
        <v>396660000</v>
      </c>
      <c r="W263" s="54">
        <v>826210000</v>
      </c>
      <c r="X263" s="54">
        <v>137930000</v>
      </c>
      <c r="Y263" s="54">
        <v>564450000</v>
      </c>
      <c r="Z263" s="54">
        <v>1032370000</v>
      </c>
      <c r="AA263" s="54">
        <v>816770000</v>
      </c>
      <c r="AB263" s="54">
        <v>325600000</v>
      </c>
      <c r="AC263" s="54">
        <v>247160000</v>
      </c>
      <c r="AD263" s="54">
        <v>1482410000</v>
      </c>
      <c r="AE263" s="54">
        <v>236150000</v>
      </c>
      <c r="AF263" s="54">
        <v>109280000</v>
      </c>
      <c r="AG263" s="54">
        <v>62890000</v>
      </c>
      <c r="AH263" s="128" t="str">
        <f>VLOOKUP(B263,'Ma sector'!A:E,5,0)</f>
        <v>Tài chính</v>
      </c>
    </row>
    <row r="264" spans="1:34">
      <c r="A264" s="54" t="s">
        <v>357</v>
      </c>
      <c r="B264" s="54">
        <v>229</v>
      </c>
      <c r="C264" s="54">
        <v>4</v>
      </c>
      <c r="D264" s="54">
        <v>40571000</v>
      </c>
      <c r="E264" s="54">
        <v>21043000</v>
      </c>
      <c r="F264" s="54">
        <v>10076000</v>
      </c>
      <c r="G264" s="54">
        <v>39163000</v>
      </c>
      <c r="H264" s="54">
        <v>172000</v>
      </c>
      <c r="I264" s="54">
        <v>14595000</v>
      </c>
      <c r="J264" s="54">
        <v>500000</v>
      </c>
      <c r="K264" s="54">
        <v>124075000</v>
      </c>
      <c r="L264" s="54">
        <v>19268000</v>
      </c>
      <c r="M264" s="54">
        <v>13594000</v>
      </c>
      <c r="N264" s="54">
        <v>22495000</v>
      </c>
      <c r="O264" s="54">
        <v>2962000</v>
      </c>
      <c r="P264" s="54">
        <v>23112000</v>
      </c>
      <c r="Q264" s="54">
        <v>43663000</v>
      </c>
      <c r="R264" s="54">
        <v>264560000</v>
      </c>
      <c r="S264" s="54">
        <v>12737000</v>
      </c>
      <c r="T264" s="54">
        <v>34707000</v>
      </c>
      <c r="U264" s="54">
        <v>45247000</v>
      </c>
      <c r="V264" s="54">
        <v>51762000</v>
      </c>
      <c r="W264" s="54">
        <v>160000</v>
      </c>
      <c r="X264" s="54">
        <v>5410000</v>
      </c>
      <c r="Y264" s="54">
        <v>67878000</v>
      </c>
      <c r="Z264" s="54">
        <v>160000</v>
      </c>
      <c r="AA264" s="54">
        <v>20744000</v>
      </c>
      <c r="AB264" s="54">
        <v>8200000</v>
      </c>
      <c r="AC264" s="54">
        <v>168000</v>
      </c>
      <c r="AD264" s="54">
        <v>0</v>
      </c>
      <c r="AE264" s="54">
        <v>21084000</v>
      </c>
      <c r="AF264" s="54">
        <v>5500000</v>
      </c>
      <c r="AG264" s="54">
        <v>860000</v>
      </c>
      <c r="AH264" s="128" t="str">
        <f>VLOOKUP(B264,'Ma sector'!A:E,5,0)</f>
        <v>Hàng Tiêu dùng</v>
      </c>
    </row>
    <row r="265" spans="1:34">
      <c r="A265" s="54" t="s">
        <v>358</v>
      </c>
      <c r="B265" s="54">
        <v>180</v>
      </c>
      <c r="C265" s="54">
        <v>4</v>
      </c>
      <c r="D265" s="54">
        <v>1510000</v>
      </c>
      <c r="E265" s="54">
        <v>1580000</v>
      </c>
      <c r="F265" s="54">
        <v>0</v>
      </c>
      <c r="G265" s="54">
        <v>1690000</v>
      </c>
      <c r="H265" s="54">
        <v>0</v>
      </c>
      <c r="I265" s="54">
        <v>1800000</v>
      </c>
      <c r="J265" s="54">
        <v>1890000</v>
      </c>
      <c r="K265" s="54">
        <v>0</v>
      </c>
      <c r="L265" s="54">
        <v>2000000</v>
      </c>
      <c r="M265" s="54">
        <v>0</v>
      </c>
      <c r="N265" s="54">
        <v>0</v>
      </c>
      <c r="O265" s="54">
        <v>0</v>
      </c>
      <c r="P265" s="54">
        <v>0</v>
      </c>
      <c r="Q265" s="54">
        <v>0</v>
      </c>
      <c r="R265" s="54">
        <v>0</v>
      </c>
      <c r="S265" s="54">
        <v>0</v>
      </c>
      <c r="T265" s="54">
        <v>271440000</v>
      </c>
      <c r="U265" s="54">
        <v>0</v>
      </c>
      <c r="V265" s="54">
        <v>0</v>
      </c>
      <c r="W265" s="54">
        <v>0</v>
      </c>
      <c r="X265" s="54">
        <v>0</v>
      </c>
      <c r="Y265" s="54">
        <v>0</v>
      </c>
      <c r="Z265" s="54">
        <v>0</v>
      </c>
      <c r="AA265" s="54">
        <v>0</v>
      </c>
      <c r="AB265" s="54">
        <v>0</v>
      </c>
      <c r="AC265" s="54">
        <v>0</v>
      </c>
      <c r="AD265" s="54">
        <v>0</v>
      </c>
      <c r="AE265" s="54">
        <v>0</v>
      </c>
      <c r="AF265" s="54">
        <v>0</v>
      </c>
      <c r="AG265" s="54">
        <v>0</v>
      </c>
      <c r="AH265" s="128" t="str">
        <f>VLOOKUP(B265,'Ma sector'!A:E,5,0)</f>
        <v>Công nghiệp</v>
      </c>
    </row>
    <row r="266" spans="1:34">
      <c r="A266" s="54" t="s">
        <v>359</v>
      </c>
      <c r="B266" s="54">
        <v>159</v>
      </c>
      <c r="C266" s="54">
        <v>4</v>
      </c>
      <c r="D266" s="54">
        <v>38202000</v>
      </c>
      <c r="E266" s="54">
        <v>167549000</v>
      </c>
      <c r="F266" s="54">
        <v>88120000</v>
      </c>
      <c r="G266" s="54">
        <v>64950000</v>
      </c>
      <c r="H266" s="54">
        <v>96160000</v>
      </c>
      <c r="I266" s="54">
        <v>295575000</v>
      </c>
      <c r="J266" s="54">
        <v>159304000</v>
      </c>
      <c r="K266" s="54">
        <v>196605000</v>
      </c>
      <c r="L266" s="54">
        <v>98754000</v>
      </c>
      <c r="M266" s="54">
        <v>7700000</v>
      </c>
      <c r="N266" s="54">
        <v>113359000</v>
      </c>
      <c r="O266" s="54">
        <v>152138000</v>
      </c>
      <c r="P266" s="54">
        <v>33727000</v>
      </c>
      <c r="Q266" s="54">
        <v>57249000</v>
      </c>
      <c r="R266" s="54">
        <v>83117000</v>
      </c>
      <c r="S266" s="54">
        <v>97580000</v>
      </c>
      <c r="T266" s="54">
        <v>36536000</v>
      </c>
      <c r="U266" s="54">
        <v>2297000</v>
      </c>
      <c r="V266" s="54">
        <v>225000</v>
      </c>
      <c r="W266" s="54">
        <v>9000000</v>
      </c>
      <c r="X266" s="54">
        <v>77000</v>
      </c>
      <c r="Y266" s="54">
        <v>77000</v>
      </c>
      <c r="Z266" s="54">
        <v>47711000</v>
      </c>
      <c r="AA266" s="54">
        <v>36601000</v>
      </c>
      <c r="AB266" s="54">
        <v>77000</v>
      </c>
      <c r="AC266" s="54">
        <v>827000</v>
      </c>
      <c r="AD266" s="54">
        <v>77000</v>
      </c>
      <c r="AE266" s="54">
        <v>22278000</v>
      </c>
      <c r="AF266" s="54">
        <v>3777000</v>
      </c>
      <c r="AG266" s="54">
        <v>29454000</v>
      </c>
      <c r="AH266" s="128" t="str">
        <f>VLOOKUP(B266,'Ma sector'!A:E,5,0)</f>
        <v>Nguyên vật liệu</v>
      </c>
    </row>
    <row r="267" spans="1:34">
      <c r="A267" s="54" t="s">
        <v>360</v>
      </c>
      <c r="B267" s="54">
        <v>194</v>
      </c>
      <c r="C267" s="54">
        <v>4</v>
      </c>
      <c r="D267" s="54">
        <v>47352100</v>
      </c>
      <c r="E267" s="54">
        <v>349760000</v>
      </c>
      <c r="F267" s="54">
        <v>44510000</v>
      </c>
      <c r="G267" s="54">
        <v>67380000</v>
      </c>
      <c r="H267" s="54">
        <v>257130000</v>
      </c>
      <c r="I267" s="54">
        <v>137090000</v>
      </c>
      <c r="J267" s="54">
        <v>16940000</v>
      </c>
      <c r="K267" s="54">
        <v>39790000</v>
      </c>
      <c r="L267" s="54">
        <v>123240000</v>
      </c>
      <c r="M267" s="54">
        <v>248290000</v>
      </c>
      <c r="N267" s="54">
        <v>81260000</v>
      </c>
      <c r="O267" s="54">
        <v>32370000</v>
      </c>
      <c r="P267" s="54">
        <v>278000000</v>
      </c>
      <c r="Q267" s="54">
        <v>175020000</v>
      </c>
      <c r="R267" s="54">
        <v>404950000</v>
      </c>
      <c r="S267" s="54">
        <v>437370000</v>
      </c>
      <c r="T267" s="54">
        <v>498170000</v>
      </c>
      <c r="U267" s="54">
        <v>155470000</v>
      </c>
      <c r="V267" s="54">
        <v>119190000</v>
      </c>
      <c r="W267" s="54">
        <v>33200000</v>
      </c>
      <c r="X267" s="54">
        <v>0</v>
      </c>
      <c r="Y267" s="54">
        <v>114810000</v>
      </c>
      <c r="Z267" s="54">
        <v>65380000</v>
      </c>
      <c r="AA267" s="54">
        <v>54530000</v>
      </c>
      <c r="AB267" s="54">
        <v>15700000</v>
      </c>
      <c r="AC267" s="54">
        <v>15400000</v>
      </c>
      <c r="AD267" s="54">
        <v>208186000</v>
      </c>
      <c r="AE267" s="54">
        <v>576000</v>
      </c>
      <c r="AF267" s="54">
        <v>412780000</v>
      </c>
      <c r="AG267" s="54">
        <v>211450000</v>
      </c>
      <c r="AH267" s="128" t="str">
        <f>VLOOKUP(B267,'Ma sector'!A:E,5,0)</f>
        <v>Công nghiệp</v>
      </c>
    </row>
    <row r="268" spans="1:34">
      <c r="A268" s="54" t="s">
        <v>361</v>
      </c>
      <c r="B268" s="54">
        <v>218</v>
      </c>
      <c r="C268" s="54">
        <v>4</v>
      </c>
      <c r="D268" s="54">
        <v>760000</v>
      </c>
      <c r="E268" s="54">
        <v>13140000</v>
      </c>
      <c r="F268" s="54">
        <v>131200000</v>
      </c>
      <c r="G268" s="54">
        <v>16030000</v>
      </c>
      <c r="H268" s="54">
        <v>31600000</v>
      </c>
      <c r="I268" s="54">
        <v>56296000</v>
      </c>
      <c r="J268" s="54">
        <v>449470000</v>
      </c>
      <c r="K268" s="54">
        <v>322590000</v>
      </c>
      <c r="L268" s="54">
        <v>970716000</v>
      </c>
      <c r="M268" s="54">
        <v>602840000</v>
      </c>
      <c r="N268" s="54">
        <v>258180000</v>
      </c>
      <c r="O268" s="54">
        <v>435880000</v>
      </c>
      <c r="P268" s="54">
        <v>475080000</v>
      </c>
      <c r="Q268" s="54">
        <v>5560140000</v>
      </c>
      <c r="R268" s="54">
        <v>1213422000</v>
      </c>
      <c r="S268" s="54">
        <v>1167410000</v>
      </c>
      <c r="T268" s="54">
        <v>2026830000</v>
      </c>
      <c r="U268" s="54">
        <v>743140000</v>
      </c>
      <c r="V268" s="54">
        <v>1338400000</v>
      </c>
      <c r="W268" s="54">
        <v>1241360000</v>
      </c>
      <c r="X268" s="54">
        <v>115903000</v>
      </c>
      <c r="Y268" s="54">
        <v>484580000</v>
      </c>
      <c r="Z268" s="54">
        <v>540010000</v>
      </c>
      <c r="AA268" s="54">
        <v>168030000</v>
      </c>
      <c r="AB268" s="54">
        <v>438500000</v>
      </c>
      <c r="AC268" s="54">
        <v>475750000</v>
      </c>
      <c r="AD268" s="54">
        <v>1193160000</v>
      </c>
      <c r="AE268" s="54">
        <v>588940000</v>
      </c>
      <c r="AF268" s="54">
        <v>615390000</v>
      </c>
      <c r="AG268" s="54">
        <v>425490000</v>
      </c>
      <c r="AH268" s="128" t="str">
        <f>VLOOKUP(B268,'Ma sector'!A:E,5,0)</f>
        <v>Hàng Tiêu dùng</v>
      </c>
    </row>
    <row r="269" spans="1:34">
      <c r="A269" s="54" t="s">
        <v>362</v>
      </c>
      <c r="B269" s="54">
        <v>180</v>
      </c>
      <c r="C269" s="54">
        <v>4</v>
      </c>
      <c r="D269" s="54">
        <v>203200000</v>
      </c>
      <c r="E269" s="54">
        <v>745230000</v>
      </c>
      <c r="F269" s="54">
        <v>509440000</v>
      </c>
      <c r="G269" s="54">
        <v>922660000</v>
      </c>
      <c r="H269" s="54">
        <v>1089720000</v>
      </c>
      <c r="I269" s="54">
        <v>1290090000</v>
      </c>
      <c r="J269" s="54">
        <v>1658420000</v>
      </c>
      <c r="K269" s="54">
        <v>1228700000</v>
      </c>
      <c r="L269" s="54">
        <v>415420000</v>
      </c>
      <c r="M269" s="54">
        <v>999400000</v>
      </c>
      <c r="N269" s="54">
        <v>779870000</v>
      </c>
      <c r="O269" s="54">
        <v>410290000</v>
      </c>
      <c r="P269" s="54">
        <v>234510000</v>
      </c>
      <c r="Q269" s="54">
        <v>301850000</v>
      </c>
      <c r="R269" s="54">
        <v>652140000</v>
      </c>
      <c r="S269" s="54">
        <v>460650000</v>
      </c>
      <c r="T269" s="54">
        <v>547550000</v>
      </c>
      <c r="U269" s="54">
        <v>260190000</v>
      </c>
      <c r="V269" s="54">
        <v>561350000</v>
      </c>
      <c r="W269" s="54">
        <v>234360000</v>
      </c>
      <c r="X269" s="54">
        <v>31500000</v>
      </c>
      <c r="Y269" s="54">
        <v>82580000</v>
      </c>
      <c r="Z269" s="54">
        <v>548960000</v>
      </c>
      <c r="AA269" s="54">
        <v>428200000</v>
      </c>
      <c r="AB269" s="54">
        <v>620000</v>
      </c>
      <c r="AC269" s="54">
        <v>67970000</v>
      </c>
      <c r="AD269" s="54">
        <v>76260000</v>
      </c>
      <c r="AE269" s="54">
        <v>160660000</v>
      </c>
      <c r="AF269" s="54">
        <v>282460000</v>
      </c>
      <c r="AG269" s="54">
        <v>111670000</v>
      </c>
      <c r="AH269" s="128" t="str">
        <f>VLOOKUP(B269,'Ma sector'!A:E,5,0)</f>
        <v>Công nghiệp</v>
      </c>
    </row>
    <row r="270" spans="1:34">
      <c r="A270" s="54" t="s">
        <v>363</v>
      </c>
      <c r="B270" s="54">
        <v>262</v>
      </c>
      <c r="C270" s="54">
        <v>4</v>
      </c>
      <c r="D270" s="54">
        <v>286000</v>
      </c>
      <c r="E270" s="54">
        <v>0</v>
      </c>
      <c r="F270" s="54">
        <v>0</v>
      </c>
      <c r="G270" s="54">
        <v>0</v>
      </c>
      <c r="H270" s="54">
        <v>0</v>
      </c>
      <c r="I270" s="54">
        <v>0</v>
      </c>
      <c r="J270" s="54">
        <v>2700000</v>
      </c>
      <c r="K270" s="54">
        <v>0</v>
      </c>
      <c r="L270" s="54">
        <v>0</v>
      </c>
      <c r="M270" s="54">
        <v>540000</v>
      </c>
      <c r="N270" s="54">
        <v>0</v>
      </c>
      <c r="O270" s="54">
        <v>2138000</v>
      </c>
      <c r="P270" s="54">
        <v>0</v>
      </c>
      <c r="Q270" s="54">
        <v>11060000</v>
      </c>
      <c r="R270" s="54">
        <v>0</v>
      </c>
      <c r="S270" s="54">
        <v>0</v>
      </c>
      <c r="T270" s="54">
        <v>0</v>
      </c>
      <c r="U270" s="54">
        <v>0</v>
      </c>
      <c r="V270" s="54">
        <v>0</v>
      </c>
      <c r="W270" s="54">
        <v>0</v>
      </c>
      <c r="X270" s="54">
        <v>0</v>
      </c>
      <c r="Y270" s="54">
        <v>0</v>
      </c>
      <c r="Z270" s="54">
        <v>0</v>
      </c>
      <c r="AA270" s="54">
        <v>252000</v>
      </c>
      <c r="AB270" s="54">
        <v>57630000</v>
      </c>
      <c r="AC270" s="54">
        <v>317750000</v>
      </c>
      <c r="AD270" s="54">
        <v>0</v>
      </c>
      <c r="AE270" s="54">
        <v>59500000</v>
      </c>
      <c r="AF270" s="54">
        <v>40000000</v>
      </c>
      <c r="AG270" s="54">
        <v>245000</v>
      </c>
      <c r="AH270" s="128" t="str">
        <f>VLOOKUP(B270,'Ma sector'!A:E,5,0)</f>
        <v>Dịch vụ Tiêu dùng</v>
      </c>
    </row>
    <row r="271" spans="1:34">
      <c r="A271" s="54" t="s">
        <v>364</v>
      </c>
      <c r="B271" s="54">
        <v>184</v>
      </c>
      <c r="C271" s="54">
        <v>4</v>
      </c>
      <c r="D271" s="54">
        <v>8720000</v>
      </c>
      <c r="E271" s="54">
        <v>13575000</v>
      </c>
      <c r="F271" s="54">
        <v>0</v>
      </c>
      <c r="G271" s="54">
        <v>0</v>
      </c>
      <c r="H271" s="54">
        <v>0</v>
      </c>
      <c r="I271" s="54">
        <v>18360000</v>
      </c>
      <c r="J271" s="54">
        <v>0</v>
      </c>
      <c r="K271" s="54">
        <v>0</v>
      </c>
      <c r="L271" s="54">
        <v>5250000</v>
      </c>
      <c r="M271" s="54">
        <v>0</v>
      </c>
      <c r="N271" s="54">
        <v>27050000</v>
      </c>
      <c r="O271" s="54">
        <v>0</v>
      </c>
      <c r="P271" s="54">
        <v>31200000</v>
      </c>
      <c r="Q271" s="54">
        <v>1120000</v>
      </c>
      <c r="R271" s="54">
        <v>0</v>
      </c>
      <c r="S271" s="54">
        <v>0</v>
      </c>
      <c r="T271" s="54">
        <v>0</v>
      </c>
      <c r="U271" s="54">
        <v>0</v>
      </c>
      <c r="V271" s="54">
        <v>1020000</v>
      </c>
      <c r="W271" s="54">
        <v>3100000</v>
      </c>
      <c r="X271" s="54">
        <v>2060000</v>
      </c>
      <c r="Y271" s="54">
        <v>7410000</v>
      </c>
      <c r="Z271" s="54">
        <v>13430000</v>
      </c>
      <c r="AA271" s="54">
        <v>0</v>
      </c>
      <c r="AB271" s="54">
        <v>30320000</v>
      </c>
      <c r="AC271" s="54">
        <v>13200000</v>
      </c>
      <c r="AD271" s="54">
        <v>48400000</v>
      </c>
      <c r="AE271" s="54">
        <v>11000000</v>
      </c>
      <c r="AF271" s="54">
        <v>38500000</v>
      </c>
      <c r="AG271" s="54">
        <v>0</v>
      </c>
      <c r="AH271" s="128" t="str">
        <f>VLOOKUP(B271,'Ma sector'!A:E,5,0)</f>
        <v>Công nghiệp</v>
      </c>
    </row>
    <row r="272" spans="1:34">
      <c r="A272" s="54" t="s">
        <v>365</v>
      </c>
      <c r="B272" s="54">
        <v>300</v>
      </c>
      <c r="C272" s="54">
        <v>4</v>
      </c>
      <c r="D272" s="54">
        <v>68094500</v>
      </c>
      <c r="E272" s="54">
        <v>1345054000</v>
      </c>
      <c r="F272" s="54">
        <v>537574000</v>
      </c>
      <c r="G272" s="54">
        <v>1611438800</v>
      </c>
      <c r="H272" s="54">
        <v>767064000</v>
      </c>
      <c r="I272" s="54">
        <v>1121176400</v>
      </c>
      <c r="J272" s="54">
        <v>1243820400</v>
      </c>
      <c r="K272" s="54">
        <v>683066000</v>
      </c>
      <c r="L272" s="54">
        <v>405523200</v>
      </c>
      <c r="M272" s="54">
        <v>228626800</v>
      </c>
      <c r="N272" s="54">
        <v>345720000</v>
      </c>
      <c r="O272" s="54">
        <v>553404000</v>
      </c>
      <c r="P272" s="54">
        <v>667728400</v>
      </c>
      <c r="Q272" s="54">
        <v>208821200</v>
      </c>
      <c r="R272" s="54">
        <v>291344400</v>
      </c>
      <c r="S272" s="54">
        <v>365610000</v>
      </c>
      <c r="T272" s="54">
        <v>407372000</v>
      </c>
      <c r="U272" s="54">
        <v>370170500</v>
      </c>
      <c r="V272" s="54">
        <v>242904000</v>
      </c>
      <c r="W272" s="54">
        <v>138700000</v>
      </c>
      <c r="X272" s="54">
        <v>970000</v>
      </c>
      <c r="Y272" s="54">
        <v>268010000</v>
      </c>
      <c r="Z272" s="54">
        <v>296550000</v>
      </c>
      <c r="AA272" s="54">
        <v>165721400</v>
      </c>
      <c r="AB272" s="54">
        <v>113580000</v>
      </c>
      <c r="AC272" s="54">
        <v>296660000</v>
      </c>
      <c r="AD272" s="54">
        <v>33681000</v>
      </c>
      <c r="AE272" s="54">
        <v>145736600</v>
      </c>
      <c r="AF272" s="54">
        <v>4014200</v>
      </c>
      <c r="AG272" s="54">
        <v>62550000</v>
      </c>
      <c r="AH272" s="128" t="str">
        <f>VLOOKUP(B272,'Ma sector'!A:E,5,0)</f>
        <v>Tài chính</v>
      </c>
    </row>
    <row r="273" spans="1:34">
      <c r="A273" s="54" t="s">
        <v>366</v>
      </c>
      <c r="B273" s="54">
        <v>159</v>
      </c>
      <c r="C273" s="54">
        <v>1</v>
      </c>
      <c r="D273" s="54">
        <v>38525254000</v>
      </c>
      <c r="E273" s="54">
        <v>30066445000</v>
      </c>
      <c r="F273" s="54">
        <v>51946184000</v>
      </c>
      <c r="G273" s="54">
        <v>38965395000</v>
      </c>
      <c r="H273" s="54">
        <v>23804395000</v>
      </c>
      <c r="I273" s="54">
        <v>29989083000</v>
      </c>
      <c r="J273" s="54">
        <v>22533800000</v>
      </c>
      <c r="K273" s="54">
        <v>43016240000</v>
      </c>
      <c r="L273" s="54">
        <v>19170647000</v>
      </c>
      <c r="M273" s="54">
        <v>10810560000</v>
      </c>
      <c r="N273" s="54">
        <v>10019779000</v>
      </c>
      <c r="O273" s="54">
        <v>18606504000</v>
      </c>
      <c r="P273" s="54">
        <v>24552984000</v>
      </c>
      <c r="Q273" s="54">
        <v>34777677000</v>
      </c>
      <c r="R273" s="54">
        <v>26723347000</v>
      </c>
      <c r="S273" s="54">
        <v>21947977000</v>
      </c>
      <c r="T273" s="54">
        <v>41166757000</v>
      </c>
      <c r="U273" s="54">
        <v>29331918000</v>
      </c>
      <c r="V273" s="54">
        <v>27933041000</v>
      </c>
      <c r="W273" s="54">
        <v>27460090000</v>
      </c>
      <c r="X273" s="54">
        <v>95089902000</v>
      </c>
      <c r="Y273" s="54">
        <v>22088843000</v>
      </c>
      <c r="Z273" s="54">
        <v>22613691000</v>
      </c>
      <c r="AA273" s="54">
        <v>36101787000</v>
      </c>
      <c r="AB273" s="54">
        <v>14620937000</v>
      </c>
      <c r="AC273" s="54">
        <v>13779375000</v>
      </c>
      <c r="AD273" s="54">
        <v>5988527000</v>
      </c>
      <c r="AE273" s="54">
        <v>5379687000</v>
      </c>
      <c r="AF273" s="54">
        <v>10170717000</v>
      </c>
      <c r="AG273" s="54">
        <v>21380970700</v>
      </c>
      <c r="AH273" s="128" t="str">
        <f>VLOOKUP(B273,'Ma sector'!A:E,5,0)</f>
        <v>Nguyên vật liệu</v>
      </c>
    </row>
    <row r="274" spans="1:34">
      <c r="A274" s="54" t="s">
        <v>367</v>
      </c>
      <c r="B274" s="54">
        <v>180</v>
      </c>
      <c r="C274" s="54">
        <v>4</v>
      </c>
      <c r="D274" s="54">
        <v>0</v>
      </c>
      <c r="E274" s="54">
        <v>0</v>
      </c>
      <c r="F274" s="54">
        <v>0</v>
      </c>
      <c r="G274" s="54">
        <v>0</v>
      </c>
      <c r="H274" s="54">
        <v>0</v>
      </c>
      <c r="I274" s="54">
        <v>0</v>
      </c>
      <c r="J274" s="54">
        <v>0</v>
      </c>
      <c r="K274" s="54">
        <v>460000</v>
      </c>
      <c r="L274" s="54">
        <v>420000</v>
      </c>
      <c r="M274" s="54">
        <v>23280000</v>
      </c>
      <c r="N274" s="54">
        <v>0</v>
      </c>
      <c r="O274" s="54">
        <v>410000</v>
      </c>
      <c r="P274" s="54">
        <v>4670000</v>
      </c>
      <c r="Q274" s="54">
        <v>0</v>
      </c>
      <c r="R274" s="54">
        <v>0</v>
      </c>
      <c r="S274" s="54">
        <v>0</v>
      </c>
      <c r="T274" s="54">
        <v>0</v>
      </c>
      <c r="U274" s="54">
        <v>0</v>
      </c>
      <c r="V274" s="54">
        <v>390000</v>
      </c>
      <c r="W274" s="54">
        <v>1800000</v>
      </c>
      <c r="X274" s="54">
        <v>710000</v>
      </c>
      <c r="Y274" s="54">
        <v>330000</v>
      </c>
      <c r="Z274" s="54">
        <v>6500000</v>
      </c>
      <c r="AA274" s="54">
        <v>9770000</v>
      </c>
      <c r="AB274" s="54">
        <v>0</v>
      </c>
      <c r="AC274" s="54">
        <v>0</v>
      </c>
      <c r="AD274" s="54">
        <v>0</v>
      </c>
      <c r="AE274" s="54">
        <v>570000</v>
      </c>
      <c r="AF274" s="54">
        <v>0</v>
      </c>
      <c r="AG274" s="54">
        <v>0</v>
      </c>
      <c r="AH274" s="128" t="str">
        <f>VLOOKUP(B274,'Ma sector'!A:E,5,0)</f>
        <v>Công nghiệp</v>
      </c>
    </row>
    <row r="275" spans="1:34">
      <c r="A275" s="54" t="s">
        <v>368</v>
      </c>
      <c r="B275" s="54">
        <v>336</v>
      </c>
      <c r="C275" s="54">
        <v>2</v>
      </c>
      <c r="D275" s="54">
        <v>15368652000</v>
      </c>
      <c r="E275" s="54">
        <v>15318280000</v>
      </c>
      <c r="F275" s="54">
        <v>14345244000</v>
      </c>
      <c r="G275" s="54">
        <v>16142364000</v>
      </c>
      <c r="H275" s="54">
        <v>8994733000</v>
      </c>
      <c r="I275" s="54">
        <v>10861957000</v>
      </c>
      <c r="J275" s="54">
        <v>16268128000</v>
      </c>
      <c r="K275" s="54">
        <v>6833555000</v>
      </c>
      <c r="L275" s="54">
        <v>5565476000</v>
      </c>
      <c r="M275" s="54">
        <v>21389939000</v>
      </c>
      <c r="N275" s="54">
        <v>27782266000</v>
      </c>
      <c r="O275" s="54">
        <v>18723203000</v>
      </c>
      <c r="P275" s="54">
        <v>26524042000</v>
      </c>
      <c r="Q275" s="54">
        <v>17263586000</v>
      </c>
      <c r="R275" s="54">
        <v>19848315000</v>
      </c>
      <c r="S275" s="54">
        <v>26922896000</v>
      </c>
      <c r="T275" s="54">
        <v>18094700000</v>
      </c>
      <c r="U275" s="54">
        <v>11333198000</v>
      </c>
      <c r="V275" s="54">
        <v>20203440000</v>
      </c>
      <c r="W275" s="54">
        <v>17161477000</v>
      </c>
      <c r="X275" s="54">
        <v>20276769000</v>
      </c>
      <c r="Y275" s="54">
        <v>7695635000</v>
      </c>
      <c r="Z275" s="54">
        <v>24665291000</v>
      </c>
      <c r="AA275" s="54">
        <v>12934945000</v>
      </c>
      <c r="AB275" s="54">
        <v>10138174000</v>
      </c>
      <c r="AC275" s="54">
        <v>11444376000</v>
      </c>
      <c r="AD275" s="54">
        <v>5389711000</v>
      </c>
      <c r="AE275" s="54">
        <v>7994851000</v>
      </c>
      <c r="AF275" s="54">
        <v>6334473000</v>
      </c>
      <c r="AG275" s="54">
        <v>14827869000</v>
      </c>
      <c r="AH275" s="128" t="str">
        <f>VLOOKUP(B275,'Ma sector'!A:E,5,0)</f>
        <v>Tài chính</v>
      </c>
    </row>
    <row r="276" spans="1:34">
      <c r="A276" s="54" t="s">
        <v>369</v>
      </c>
      <c r="B276" s="54">
        <v>150</v>
      </c>
      <c r="C276" s="54">
        <v>2</v>
      </c>
      <c r="D276" s="54">
        <v>0</v>
      </c>
      <c r="E276" s="54">
        <v>37435000</v>
      </c>
      <c r="F276" s="54">
        <v>9759000</v>
      </c>
      <c r="G276" s="54">
        <v>0</v>
      </c>
      <c r="H276" s="54">
        <v>0</v>
      </c>
      <c r="I276" s="54">
        <v>0</v>
      </c>
      <c r="J276" s="54">
        <v>2445000</v>
      </c>
      <c r="K276" s="54">
        <v>4700000</v>
      </c>
      <c r="L276" s="54">
        <v>17910000</v>
      </c>
      <c r="M276" s="54">
        <v>12150000</v>
      </c>
      <c r="N276" s="54">
        <v>460000</v>
      </c>
      <c r="O276" s="54">
        <v>0</v>
      </c>
      <c r="P276" s="54">
        <v>37658000</v>
      </c>
      <c r="Q276" s="54">
        <v>2450000</v>
      </c>
      <c r="R276" s="54">
        <v>13567000</v>
      </c>
      <c r="S276" s="54">
        <v>0</v>
      </c>
      <c r="T276" s="54">
        <v>1482000</v>
      </c>
      <c r="U276" s="54">
        <v>0</v>
      </c>
      <c r="V276" s="54">
        <v>152212000</v>
      </c>
      <c r="W276" s="54">
        <v>22275000</v>
      </c>
      <c r="X276" s="54">
        <v>990000</v>
      </c>
      <c r="Y276" s="54">
        <v>7567560000</v>
      </c>
      <c r="Z276" s="54">
        <v>0</v>
      </c>
      <c r="AA276" s="54">
        <v>0</v>
      </c>
      <c r="AB276" s="54">
        <v>32169000</v>
      </c>
      <c r="AC276" s="54">
        <v>4850000</v>
      </c>
      <c r="AD276" s="54">
        <v>1455000</v>
      </c>
      <c r="AE276" s="54">
        <v>970000</v>
      </c>
      <c r="AF276" s="54">
        <v>3395000</v>
      </c>
      <c r="AG276" s="54">
        <v>16005000</v>
      </c>
      <c r="AH276" s="128" t="str">
        <f>VLOOKUP(B276,'Ma sector'!A:E,5,0)</f>
        <v>Nguyên vật liệu</v>
      </c>
    </row>
    <row r="277" spans="1:34">
      <c r="A277" s="54" t="s">
        <v>65</v>
      </c>
      <c r="B277" s="54">
        <v>159</v>
      </c>
      <c r="C277" s="54">
        <v>2</v>
      </c>
      <c r="D277" s="54">
        <v>20080554000</v>
      </c>
      <c r="E277" s="54">
        <v>22329855000</v>
      </c>
      <c r="F277" s="54">
        <v>14625866000</v>
      </c>
      <c r="G277" s="54">
        <v>23485808000</v>
      </c>
      <c r="H277" s="54">
        <v>20961743000</v>
      </c>
      <c r="I277" s="54">
        <v>34808773000</v>
      </c>
      <c r="J277" s="54">
        <v>18966884000</v>
      </c>
      <c r="K277" s="54">
        <v>20582670000</v>
      </c>
      <c r="L277" s="54">
        <v>18664466000</v>
      </c>
      <c r="M277" s="54">
        <v>32773168000</v>
      </c>
      <c r="N277" s="54">
        <v>18678841000</v>
      </c>
      <c r="O277" s="54">
        <v>20514691000</v>
      </c>
      <c r="P277" s="54">
        <v>25790527000</v>
      </c>
      <c r="Q277" s="54">
        <v>15839992000</v>
      </c>
      <c r="R277" s="54">
        <v>16177144000</v>
      </c>
      <c r="S277" s="54">
        <v>10679222000</v>
      </c>
      <c r="T277" s="54">
        <v>31502175000</v>
      </c>
      <c r="U277" s="54">
        <v>28219232000</v>
      </c>
      <c r="V277" s="54">
        <v>8585965000</v>
      </c>
      <c r="W277" s="54">
        <v>20242380000</v>
      </c>
      <c r="X277" s="54">
        <v>12754224000</v>
      </c>
      <c r="Y277" s="54">
        <v>12627906000</v>
      </c>
      <c r="Z277" s="54">
        <v>33574948000</v>
      </c>
      <c r="AA277" s="54">
        <v>21363646000</v>
      </c>
      <c r="AB277" s="54">
        <v>17745203000</v>
      </c>
      <c r="AC277" s="54">
        <v>11956941000</v>
      </c>
      <c r="AD277" s="54">
        <v>14488810000</v>
      </c>
      <c r="AE277" s="54">
        <v>13921739000</v>
      </c>
      <c r="AF277" s="54">
        <v>7443387000</v>
      </c>
      <c r="AG277" s="54">
        <v>9188474000</v>
      </c>
      <c r="AH277" s="128" t="str">
        <f>VLOOKUP(B277,'Ma sector'!A:E,5,0)</f>
        <v>Nguyên vật liệu</v>
      </c>
    </row>
    <row r="278" spans="1:34">
      <c r="A278" s="54" t="s">
        <v>370</v>
      </c>
      <c r="B278" s="54">
        <v>151</v>
      </c>
      <c r="C278" s="54">
        <v>4</v>
      </c>
      <c r="D278" s="54">
        <v>970000</v>
      </c>
      <c r="E278" s="54">
        <v>3181000</v>
      </c>
      <c r="F278" s="54">
        <v>17185000</v>
      </c>
      <c r="G278" s="54">
        <v>69431000</v>
      </c>
      <c r="H278" s="54">
        <v>83634000</v>
      </c>
      <c r="I278" s="54">
        <v>51872000</v>
      </c>
      <c r="J278" s="54">
        <v>11020000</v>
      </c>
      <c r="K278" s="54">
        <v>8214000</v>
      </c>
      <c r="L278" s="54">
        <v>10412000</v>
      </c>
      <c r="M278" s="54">
        <v>10554000</v>
      </c>
      <c r="N278" s="54">
        <v>8018000</v>
      </c>
      <c r="O278" s="54">
        <v>2808000</v>
      </c>
      <c r="P278" s="54">
        <v>98241000</v>
      </c>
      <c r="Q278" s="54">
        <v>11862000</v>
      </c>
      <c r="R278" s="54">
        <v>904000</v>
      </c>
      <c r="S278" s="54">
        <v>12900000</v>
      </c>
      <c r="T278" s="54">
        <v>18191000</v>
      </c>
      <c r="U278" s="54">
        <v>45007000</v>
      </c>
      <c r="V278" s="54">
        <v>520000</v>
      </c>
      <c r="W278" s="54">
        <v>600000</v>
      </c>
      <c r="X278" s="54">
        <v>670000</v>
      </c>
      <c r="Y278" s="54">
        <v>19357000</v>
      </c>
      <c r="Z278" s="54">
        <v>84302000</v>
      </c>
      <c r="AA278" s="54">
        <v>52854000</v>
      </c>
      <c r="AB278" s="54">
        <v>686000</v>
      </c>
      <c r="AC278" s="54">
        <v>12148000</v>
      </c>
      <c r="AD278" s="54">
        <v>0</v>
      </c>
      <c r="AE278" s="54">
        <v>0</v>
      </c>
      <c r="AF278" s="54">
        <v>0</v>
      </c>
      <c r="AG278" s="54">
        <v>5000000</v>
      </c>
      <c r="AH278" s="128" t="str">
        <f>VLOOKUP(B278,'Ma sector'!A:E,5,0)</f>
        <v>Nguyên vật liệu</v>
      </c>
    </row>
    <row r="279" spans="1:34">
      <c r="A279" s="54" t="s">
        <v>371</v>
      </c>
      <c r="B279" s="54">
        <v>256</v>
      </c>
      <c r="C279" s="54">
        <v>4</v>
      </c>
      <c r="D279" s="54">
        <v>1930000</v>
      </c>
      <c r="E279" s="54">
        <v>245720000</v>
      </c>
      <c r="F279" s="54">
        <v>740000</v>
      </c>
      <c r="G279" s="54">
        <v>0</v>
      </c>
      <c r="H279" s="54">
        <v>670000</v>
      </c>
      <c r="I279" s="54">
        <v>529670000</v>
      </c>
      <c r="J279" s="54">
        <v>267520000</v>
      </c>
      <c r="K279" s="54">
        <v>297330000</v>
      </c>
      <c r="L279" s="54">
        <v>342720000</v>
      </c>
      <c r="M279" s="54">
        <v>114190000</v>
      </c>
      <c r="N279" s="54">
        <v>282800000</v>
      </c>
      <c r="O279" s="54">
        <v>30970000</v>
      </c>
      <c r="P279" s="54">
        <v>98550000</v>
      </c>
      <c r="Q279" s="54">
        <v>40480000</v>
      </c>
      <c r="R279" s="54">
        <v>1260000</v>
      </c>
      <c r="S279" s="54">
        <v>1800000</v>
      </c>
      <c r="T279" s="54">
        <v>26400000</v>
      </c>
      <c r="U279" s="54">
        <v>0</v>
      </c>
      <c r="V279" s="54">
        <v>68220000</v>
      </c>
      <c r="W279" s="54">
        <v>560000</v>
      </c>
      <c r="X279" s="54">
        <v>0</v>
      </c>
      <c r="Y279" s="54">
        <v>600000</v>
      </c>
      <c r="Z279" s="54">
        <v>0</v>
      </c>
      <c r="AA279" s="54">
        <v>1320000</v>
      </c>
      <c r="AB279" s="54">
        <v>1350000</v>
      </c>
      <c r="AC279" s="54">
        <v>2790000</v>
      </c>
      <c r="AD279" s="54">
        <v>26220000</v>
      </c>
      <c r="AE279" s="54">
        <v>20700000</v>
      </c>
      <c r="AF279" s="54">
        <v>40600000</v>
      </c>
      <c r="AG279" s="54">
        <v>720000</v>
      </c>
      <c r="AH279" s="128" t="str">
        <f>VLOOKUP(B279,'Ma sector'!A:E,5,0)</f>
        <v>Dịch vụ Tiêu dùng</v>
      </c>
    </row>
    <row r="280" spans="1:34">
      <c r="A280" s="54" t="s">
        <v>372</v>
      </c>
      <c r="B280" s="54">
        <v>180</v>
      </c>
      <c r="C280" s="54">
        <v>2</v>
      </c>
      <c r="D280" s="54">
        <v>158915000</v>
      </c>
      <c r="E280" s="54">
        <v>220738000</v>
      </c>
      <c r="F280" s="54">
        <v>75634000</v>
      </c>
      <c r="G280" s="54">
        <v>656440000</v>
      </c>
      <c r="H280" s="54">
        <v>2352439000</v>
      </c>
      <c r="I280" s="54">
        <v>606806000</v>
      </c>
      <c r="J280" s="54">
        <v>776327000</v>
      </c>
      <c r="K280" s="54">
        <v>752702000</v>
      </c>
      <c r="L280" s="54">
        <v>443831000</v>
      </c>
      <c r="M280" s="54">
        <v>384736000</v>
      </c>
      <c r="N280" s="54">
        <v>733381000</v>
      </c>
      <c r="O280" s="54">
        <v>1325319000</v>
      </c>
      <c r="P280" s="54">
        <v>168425000</v>
      </c>
      <c r="Q280" s="54">
        <v>124019000</v>
      </c>
      <c r="R280" s="54">
        <v>236143000</v>
      </c>
      <c r="S280" s="54">
        <v>77986000</v>
      </c>
      <c r="T280" s="54">
        <v>58344000</v>
      </c>
      <c r="U280" s="54">
        <v>188712000</v>
      </c>
      <c r="V280" s="54">
        <v>216000</v>
      </c>
      <c r="W280" s="54">
        <v>63673000</v>
      </c>
      <c r="X280" s="54">
        <v>25553000</v>
      </c>
      <c r="Y280" s="54">
        <v>26454000</v>
      </c>
      <c r="Z280" s="54">
        <v>107643000</v>
      </c>
      <c r="AA280" s="54">
        <v>1669000</v>
      </c>
      <c r="AB280" s="54">
        <v>71098000</v>
      </c>
      <c r="AC280" s="54">
        <v>63944000</v>
      </c>
      <c r="AD280" s="54">
        <v>98430000</v>
      </c>
      <c r="AE280" s="54">
        <v>41497000</v>
      </c>
      <c r="AF280" s="54">
        <v>27104000</v>
      </c>
      <c r="AG280" s="54">
        <v>2143000</v>
      </c>
      <c r="AH280" s="128" t="str">
        <f>VLOOKUP(B280,'Ma sector'!A:E,5,0)</f>
        <v>Công nghiệp</v>
      </c>
    </row>
    <row r="281" spans="1:34">
      <c r="A281" s="54" t="s">
        <v>373</v>
      </c>
      <c r="B281" s="54">
        <v>181</v>
      </c>
      <c r="C281" s="54">
        <v>4</v>
      </c>
      <c r="D281" s="54">
        <v>0</v>
      </c>
      <c r="E281" s="54">
        <v>0</v>
      </c>
      <c r="F281" s="54">
        <v>0</v>
      </c>
      <c r="G281" s="54">
        <v>0</v>
      </c>
      <c r="H281" s="54">
        <v>0</v>
      </c>
      <c r="I281" s="54">
        <v>0</v>
      </c>
      <c r="J281" s="54">
        <v>0</v>
      </c>
      <c r="K281" s="54">
        <v>0</v>
      </c>
      <c r="L281" s="54">
        <v>0</v>
      </c>
      <c r="M281" s="54">
        <v>0</v>
      </c>
      <c r="N281" s="54">
        <v>0</v>
      </c>
      <c r="O281" s="54">
        <v>0</v>
      </c>
      <c r="P281" s="54">
        <v>0</v>
      </c>
      <c r="Q281" s="54">
        <v>0</v>
      </c>
      <c r="R281" s="54">
        <v>0</v>
      </c>
      <c r="S281" s="54">
        <v>0</v>
      </c>
      <c r="T281" s="54">
        <v>0</v>
      </c>
      <c r="U281" s="54">
        <v>0</v>
      </c>
      <c r="V281" s="54">
        <v>0</v>
      </c>
      <c r="W281" s="54">
        <v>0</v>
      </c>
      <c r="X281" s="54">
        <v>0</v>
      </c>
      <c r="Y281" s="54">
        <v>0</v>
      </c>
      <c r="Z281" s="54">
        <v>0</v>
      </c>
      <c r="AA281" s="54">
        <v>0</v>
      </c>
      <c r="AB281" s="54">
        <v>0</v>
      </c>
      <c r="AC281" s="54">
        <v>0</v>
      </c>
      <c r="AD281" s="54">
        <v>1740000</v>
      </c>
      <c r="AE281" s="54">
        <v>0</v>
      </c>
      <c r="AF281" s="54">
        <v>3480000</v>
      </c>
      <c r="AG281" s="54">
        <v>0</v>
      </c>
      <c r="AH281" s="128" t="str">
        <f>VLOOKUP(B281,'Ma sector'!A:E,5,0)</f>
        <v>Công nghiệp</v>
      </c>
    </row>
    <row r="282" spans="1:34">
      <c r="A282" s="54" t="s">
        <v>374</v>
      </c>
      <c r="B282" s="54">
        <v>275</v>
      </c>
      <c r="C282" s="54">
        <v>4</v>
      </c>
      <c r="D282" s="54">
        <v>0</v>
      </c>
      <c r="E282" s="54">
        <v>6160000</v>
      </c>
      <c r="F282" s="54">
        <v>134000000</v>
      </c>
      <c r="G282" s="54">
        <v>97500000</v>
      </c>
      <c r="H282" s="54">
        <v>97500000</v>
      </c>
      <c r="I282" s="54">
        <v>0</v>
      </c>
      <c r="J282" s="54">
        <v>67040000</v>
      </c>
      <c r="K282" s="54">
        <v>0</v>
      </c>
      <c r="L282" s="54">
        <v>97980000</v>
      </c>
      <c r="M282" s="54">
        <v>58800000</v>
      </c>
      <c r="N282" s="54">
        <v>39200000</v>
      </c>
      <c r="O282" s="54">
        <v>295960000</v>
      </c>
      <c r="P282" s="54">
        <v>294200000</v>
      </c>
      <c r="Q282" s="54">
        <v>1980000</v>
      </c>
      <c r="R282" s="54">
        <v>170840000</v>
      </c>
      <c r="S282" s="54">
        <v>0</v>
      </c>
      <c r="T282" s="54">
        <v>9800000</v>
      </c>
      <c r="U282" s="54">
        <v>81790000</v>
      </c>
      <c r="V282" s="54">
        <v>488240000</v>
      </c>
      <c r="W282" s="54">
        <v>15680000</v>
      </c>
      <c r="X282" s="54">
        <v>182280000</v>
      </c>
      <c r="Y282" s="54">
        <v>74560000</v>
      </c>
      <c r="Z282" s="54">
        <v>3920000</v>
      </c>
      <c r="AA282" s="54">
        <v>0</v>
      </c>
      <c r="AB282" s="54">
        <v>0</v>
      </c>
      <c r="AC282" s="54">
        <v>11760000</v>
      </c>
      <c r="AD282" s="54">
        <v>0</v>
      </c>
      <c r="AE282" s="54">
        <v>0</v>
      </c>
      <c r="AF282" s="54">
        <v>0</v>
      </c>
      <c r="AG282" s="54">
        <v>20000000</v>
      </c>
      <c r="AH282" s="128" t="str">
        <f>VLOOKUP(B282,'Ma sector'!A:E,5,0)</f>
        <v>Tiện ích Cộng đồng</v>
      </c>
    </row>
    <row r="283" spans="1:34">
      <c r="A283" s="54" t="s">
        <v>375</v>
      </c>
      <c r="B283" s="54">
        <v>181</v>
      </c>
      <c r="C283" s="54">
        <v>4</v>
      </c>
      <c r="D283" s="54">
        <v>5846000</v>
      </c>
      <c r="E283" s="54">
        <v>69339000</v>
      </c>
      <c r="F283" s="54">
        <v>31080000</v>
      </c>
      <c r="G283" s="54">
        <v>167027000</v>
      </c>
      <c r="H283" s="54">
        <v>525000</v>
      </c>
      <c r="I283" s="54">
        <v>53101000</v>
      </c>
      <c r="J283" s="54">
        <v>4145000</v>
      </c>
      <c r="K283" s="54">
        <v>38407000</v>
      </c>
      <c r="L283" s="54">
        <v>122149000</v>
      </c>
      <c r="M283" s="54">
        <v>76000</v>
      </c>
      <c r="N283" s="54">
        <v>26904000</v>
      </c>
      <c r="O283" s="54">
        <v>84286000</v>
      </c>
      <c r="P283" s="54">
        <v>103020000</v>
      </c>
      <c r="Q283" s="54">
        <v>117446000</v>
      </c>
      <c r="R283" s="54">
        <v>3156000</v>
      </c>
      <c r="S283" s="54">
        <v>43274000</v>
      </c>
      <c r="T283" s="54">
        <v>20294000</v>
      </c>
      <c r="U283" s="54">
        <v>151000</v>
      </c>
      <c r="V283" s="54">
        <v>31751000</v>
      </c>
      <c r="W283" s="54">
        <v>46893000</v>
      </c>
      <c r="X283" s="54">
        <v>2127000</v>
      </c>
      <c r="Y283" s="54">
        <v>67403000</v>
      </c>
      <c r="Z283" s="54">
        <v>59186000</v>
      </c>
      <c r="AA283" s="54">
        <v>2032000</v>
      </c>
      <c r="AB283" s="54">
        <v>14592000</v>
      </c>
      <c r="AC283" s="54">
        <v>37076000</v>
      </c>
      <c r="AD283" s="54">
        <v>8225000</v>
      </c>
      <c r="AE283" s="54">
        <v>25403000</v>
      </c>
      <c r="AF283" s="54">
        <v>6600000</v>
      </c>
      <c r="AG283" s="54">
        <v>527000</v>
      </c>
      <c r="AH283" s="128" t="str">
        <f>VLOOKUP(B283,'Ma sector'!A:E,5,0)</f>
        <v>Công nghiệp</v>
      </c>
    </row>
    <row r="284" spans="1:34">
      <c r="A284" s="54" t="s">
        <v>129</v>
      </c>
      <c r="B284" s="54">
        <v>211</v>
      </c>
      <c r="C284" s="54">
        <v>4</v>
      </c>
      <c r="D284" s="54">
        <v>0</v>
      </c>
      <c r="E284" s="54">
        <v>124000</v>
      </c>
      <c r="F284" s="54">
        <v>620000</v>
      </c>
      <c r="G284" s="54">
        <v>192000</v>
      </c>
      <c r="H284" s="54">
        <v>0</v>
      </c>
      <c r="I284" s="54">
        <v>300000</v>
      </c>
      <c r="J284" s="54">
        <v>0</v>
      </c>
      <c r="K284" s="54">
        <v>1740000</v>
      </c>
      <c r="L284" s="54">
        <v>2690000</v>
      </c>
      <c r="M284" s="54">
        <v>186000</v>
      </c>
      <c r="N284" s="54">
        <v>128000</v>
      </c>
      <c r="O284" s="54">
        <v>6324000</v>
      </c>
      <c r="P284" s="54">
        <v>2728000</v>
      </c>
      <c r="Q284" s="54">
        <v>0</v>
      </c>
      <c r="R284" s="54">
        <v>2442000</v>
      </c>
      <c r="S284" s="54">
        <v>924000</v>
      </c>
      <c r="T284" s="54">
        <v>4354000</v>
      </c>
      <c r="U284" s="54">
        <v>2142000</v>
      </c>
      <c r="V284" s="54">
        <v>132000</v>
      </c>
      <c r="W284" s="54">
        <v>68000</v>
      </c>
      <c r="X284" s="54">
        <v>325000</v>
      </c>
      <c r="Y284" s="54">
        <v>3536000</v>
      </c>
      <c r="Z284" s="54">
        <v>3469000</v>
      </c>
      <c r="AA284" s="54">
        <v>488000</v>
      </c>
      <c r="AB284" s="54">
        <v>69000</v>
      </c>
      <c r="AC284" s="54">
        <v>7560000</v>
      </c>
      <c r="AD284" s="54">
        <v>70000</v>
      </c>
      <c r="AE284" s="54">
        <v>1120000</v>
      </c>
      <c r="AF284" s="54">
        <v>0</v>
      </c>
      <c r="AG284" s="54">
        <v>0</v>
      </c>
      <c r="AH284" s="128" t="str">
        <f>VLOOKUP(B284,'Ma sector'!A:E,5,0)</f>
        <v>Hàng Tiêu dùng</v>
      </c>
    </row>
    <row r="285" spans="1:34">
      <c r="A285" s="54" t="s">
        <v>376</v>
      </c>
      <c r="B285" s="54">
        <v>256</v>
      </c>
      <c r="C285" s="54">
        <v>4</v>
      </c>
      <c r="D285" s="54">
        <v>11850000</v>
      </c>
      <c r="E285" s="54">
        <v>20540000</v>
      </c>
      <c r="F285" s="54">
        <v>0</v>
      </c>
      <c r="G285" s="54">
        <v>16520000</v>
      </c>
      <c r="H285" s="54">
        <v>55300000</v>
      </c>
      <c r="I285" s="54">
        <v>55630000</v>
      </c>
      <c r="J285" s="54">
        <v>740000</v>
      </c>
      <c r="K285" s="54">
        <v>0</v>
      </c>
      <c r="L285" s="54">
        <v>0</v>
      </c>
      <c r="M285" s="54">
        <v>0</v>
      </c>
      <c r="N285" s="54">
        <v>814000</v>
      </c>
      <c r="O285" s="54">
        <v>14800000</v>
      </c>
      <c r="P285" s="54">
        <v>700000</v>
      </c>
      <c r="Q285" s="54">
        <v>0</v>
      </c>
      <c r="R285" s="54">
        <v>54480000</v>
      </c>
      <c r="S285" s="54">
        <v>4310000</v>
      </c>
      <c r="T285" s="54">
        <v>3600000</v>
      </c>
      <c r="U285" s="54">
        <v>12640000</v>
      </c>
      <c r="V285" s="54">
        <v>3950000</v>
      </c>
      <c r="W285" s="54">
        <v>0</v>
      </c>
      <c r="X285" s="54">
        <v>0</v>
      </c>
      <c r="Y285" s="54">
        <v>8690000</v>
      </c>
      <c r="Z285" s="54">
        <v>720000</v>
      </c>
      <c r="AA285" s="54">
        <v>17310000</v>
      </c>
      <c r="AB285" s="54">
        <v>0</v>
      </c>
      <c r="AC285" s="54">
        <v>720000</v>
      </c>
      <c r="AD285" s="54">
        <v>0</v>
      </c>
      <c r="AE285" s="54">
        <v>0</v>
      </c>
      <c r="AF285" s="54">
        <v>0</v>
      </c>
      <c r="AG285" s="54">
        <v>0</v>
      </c>
      <c r="AH285" s="128" t="str">
        <f>VLOOKUP(B285,'Ma sector'!A:E,5,0)</f>
        <v>Dịch vụ Tiêu dùng</v>
      </c>
    </row>
    <row r="286" spans="1:34">
      <c r="A286" s="54" t="s">
        <v>377</v>
      </c>
      <c r="B286" s="54">
        <v>194</v>
      </c>
      <c r="C286" s="54">
        <v>4</v>
      </c>
      <c r="D286" s="54">
        <v>79736000</v>
      </c>
      <c r="E286" s="54">
        <v>115651000</v>
      </c>
      <c r="F286" s="54">
        <v>188490000</v>
      </c>
      <c r="G286" s="54">
        <v>129685000</v>
      </c>
      <c r="H286" s="54">
        <v>48734000</v>
      </c>
      <c r="I286" s="54">
        <v>170422000</v>
      </c>
      <c r="J286" s="54">
        <v>102905000</v>
      </c>
      <c r="K286" s="54">
        <v>214722000</v>
      </c>
      <c r="L286" s="54">
        <v>100911000</v>
      </c>
      <c r="M286" s="54">
        <v>349164000</v>
      </c>
      <c r="N286" s="54">
        <v>173873000</v>
      </c>
      <c r="O286" s="54">
        <v>314342000</v>
      </c>
      <c r="P286" s="54">
        <v>69343000</v>
      </c>
      <c r="Q286" s="54">
        <v>142913000</v>
      </c>
      <c r="R286" s="54">
        <v>57910000</v>
      </c>
      <c r="S286" s="54">
        <v>59443000</v>
      </c>
      <c r="T286" s="54">
        <v>22240000</v>
      </c>
      <c r="U286" s="54">
        <v>22748000</v>
      </c>
      <c r="V286" s="54">
        <v>50539000</v>
      </c>
      <c r="W286" s="54">
        <v>262219000</v>
      </c>
      <c r="X286" s="54">
        <v>126396000</v>
      </c>
      <c r="Y286" s="54">
        <v>74191000</v>
      </c>
      <c r="Z286" s="54">
        <v>85655000</v>
      </c>
      <c r="AA286" s="54">
        <v>3036000</v>
      </c>
      <c r="AB286" s="54">
        <v>76440000</v>
      </c>
      <c r="AC286" s="54">
        <v>40800000</v>
      </c>
      <c r="AD286" s="54">
        <v>69199000</v>
      </c>
      <c r="AE286" s="54">
        <v>680000</v>
      </c>
      <c r="AF286" s="54">
        <v>5658000</v>
      </c>
      <c r="AG286" s="54">
        <v>13646000</v>
      </c>
      <c r="AH286" s="128" t="str">
        <f>VLOOKUP(B286,'Ma sector'!A:E,5,0)</f>
        <v>Công nghiệp</v>
      </c>
    </row>
    <row r="287" spans="1:34">
      <c r="A287" s="54" t="s">
        <v>378</v>
      </c>
      <c r="B287" s="54">
        <v>181</v>
      </c>
      <c r="C287" s="54">
        <v>4</v>
      </c>
      <c r="D287" s="54">
        <v>391049800</v>
      </c>
      <c r="E287" s="54">
        <v>15968000</v>
      </c>
      <c r="F287" s="54">
        <v>8500000</v>
      </c>
      <c r="G287" s="54">
        <v>763180000</v>
      </c>
      <c r="H287" s="54">
        <v>19780000</v>
      </c>
      <c r="I287" s="54">
        <v>48296000</v>
      </c>
      <c r="J287" s="54">
        <v>84129000</v>
      </c>
      <c r="K287" s="54">
        <v>20171000</v>
      </c>
      <c r="L287" s="54">
        <v>87000</v>
      </c>
      <c r="M287" s="54">
        <v>96320000</v>
      </c>
      <c r="N287" s="54">
        <v>134603000</v>
      </c>
      <c r="O287" s="54">
        <v>18582000</v>
      </c>
      <c r="P287" s="54">
        <v>30900000</v>
      </c>
      <c r="Q287" s="54">
        <v>6060000</v>
      </c>
      <c r="R287" s="54">
        <v>90000</v>
      </c>
      <c r="S287" s="54">
        <v>4340000</v>
      </c>
      <c r="T287" s="54">
        <v>39130000</v>
      </c>
      <c r="U287" s="54">
        <v>174000</v>
      </c>
      <c r="V287" s="54">
        <v>2288000</v>
      </c>
      <c r="W287" s="54">
        <v>900000</v>
      </c>
      <c r="X287" s="54">
        <v>17800000</v>
      </c>
      <c r="Y287" s="54">
        <v>14400000</v>
      </c>
      <c r="Z287" s="54">
        <v>343000</v>
      </c>
      <c r="AA287" s="54">
        <v>0</v>
      </c>
      <c r="AB287" s="54">
        <v>0</v>
      </c>
      <c r="AC287" s="54">
        <v>1001000</v>
      </c>
      <c r="AD287" s="54">
        <v>1740000</v>
      </c>
      <c r="AE287" s="54">
        <v>0</v>
      </c>
      <c r="AF287" s="54">
        <v>8690000</v>
      </c>
      <c r="AG287" s="54">
        <v>0</v>
      </c>
      <c r="AH287" s="128" t="str">
        <f>VLOOKUP(B287,'Ma sector'!A:E,5,0)</f>
        <v>Công nghiệp</v>
      </c>
    </row>
    <row r="288" spans="1:34">
      <c r="A288" s="54" t="s">
        <v>379</v>
      </c>
      <c r="B288" s="54">
        <v>181</v>
      </c>
      <c r="C288" s="54">
        <v>4</v>
      </c>
      <c r="D288" s="54">
        <v>0</v>
      </c>
      <c r="E288" s="54">
        <v>11332000</v>
      </c>
      <c r="F288" s="54">
        <v>100000</v>
      </c>
      <c r="G288" s="54">
        <v>21360000</v>
      </c>
      <c r="H288" s="54">
        <v>0</v>
      </c>
      <c r="I288" s="54">
        <v>0</v>
      </c>
      <c r="J288" s="54">
        <v>12453000</v>
      </c>
      <c r="K288" s="54">
        <v>69740000</v>
      </c>
      <c r="L288" s="54">
        <v>106208000</v>
      </c>
      <c r="M288" s="54">
        <v>84785000</v>
      </c>
      <c r="N288" s="54">
        <v>324430000</v>
      </c>
      <c r="O288" s="54">
        <v>104885000</v>
      </c>
      <c r="P288" s="54">
        <v>18481000</v>
      </c>
      <c r="Q288" s="54">
        <v>132620000</v>
      </c>
      <c r="R288" s="54">
        <v>40484000</v>
      </c>
      <c r="S288" s="54">
        <v>1057000</v>
      </c>
      <c r="T288" s="54">
        <v>450000</v>
      </c>
      <c r="U288" s="54">
        <v>0</v>
      </c>
      <c r="V288" s="54">
        <v>85000</v>
      </c>
      <c r="W288" s="54">
        <v>25980000</v>
      </c>
      <c r="X288" s="54">
        <v>10577000</v>
      </c>
      <c r="Y288" s="54">
        <v>13415000</v>
      </c>
      <c r="Z288" s="54">
        <v>9393000</v>
      </c>
      <c r="AA288" s="54">
        <v>102956000</v>
      </c>
      <c r="AB288" s="54">
        <v>815000</v>
      </c>
      <c r="AC288" s="54">
        <v>5017000</v>
      </c>
      <c r="AD288" s="54">
        <v>445000</v>
      </c>
      <c r="AE288" s="54">
        <v>1386000</v>
      </c>
      <c r="AF288" s="54">
        <v>282000</v>
      </c>
      <c r="AG288" s="54">
        <v>180000</v>
      </c>
      <c r="AH288" s="128" t="str">
        <f>VLOOKUP(B288,'Ma sector'!A:E,5,0)</f>
        <v>Công nghiệp</v>
      </c>
    </row>
    <row r="289" spans="1:34">
      <c r="A289" s="54" t="s">
        <v>380</v>
      </c>
      <c r="B289" s="54">
        <v>181</v>
      </c>
      <c r="C289" s="54">
        <v>3</v>
      </c>
      <c r="D289" s="54">
        <v>3522220000</v>
      </c>
      <c r="E289" s="54">
        <v>13865610000</v>
      </c>
      <c r="F289" s="54">
        <v>7850800000</v>
      </c>
      <c r="G289" s="54">
        <v>10017210000</v>
      </c>
      <c r="H289" s="54">
        <v>8520970000</v>
      </c>
      <c r="I289" s="54">
        <v>14144650000</v>
      </c>
      <c r="J289" s="54">
        <v>7278650000</v>
      </c>
      <c r="K289" s="54">
        <v>7459190000</v>
      </c>
      <c r="L289" s="54">
        <v>4832300000</v>
      </c>
      <c r="M289" s="54">
        <v>4185920000</v>
      </c>
      <c r="N289" s="54">
        <v>5582620000</v>
      </c>
      <c r="O289" s="54">
        <v>6559600000</v>
      </c>
      <c r="P289" s="54">
        <v>4717132800</v>
      </c>
      <c r="Q289" s="54">
        <v>4913760000</v>
      </c>
      <c r="R289" s="54">
        <v>3323960000</v>
      </c>
      <c r="S289" s="54">
        <v>2586100000</v>
      </c>
      <c r="T289" s="54">
        <v>5221890000</v>
      </c>
      <c r="U289" s="54">
        <v>2080170000</v>
      </c>
      <c r="V289" s="54">
        <v>6131332000</v>
      </c>
      <c r="W289" s="54">
        <v>2735778600</v>
      </c>
      <c r="X289" s="54">
        <v>626690000</v>
      </c>
      <c r="Y289" s="54">
        <v>2120580000</v>
      </c>
      <c r="Z289" s="54">
        <v>4039080000</v>
      </c>
      <c r="AA289" s="54">
        <v>2922090000</v>
      </c>
      <c r="AB289" s="54">
        <v>2178400000</v>
      </c>
      <c r="AC289" s="54">
        <v>2485820000</v>
      </c>
      <c r="AD289" s="54">
        <v>1639950000</v>
      </c>
      <c r="AE289" s="54">
        <v>1961500000</v>
      </c>
      <c r="AF289" s="54">
        <v>1503892000</v>
      </c>
      <c r="AG289" s="54">
        <v>517456000</v>
      </c>
      <c r="AH289" s="128" t="str">
        <f>VLOOKUP(B289,'Ma sector'!A:E,5,0)</f>
        <v>Công nghiệp</v>
      </c>
    </row>
    <row r="290" spans="1:34">
      <c r="A290" s="54" t="s">
        <v>381</v>
      </c>
      <c r="B290" s="54">
        <v>217</v>
      </c>
      <c r="C290" s="54">
        <v>2</v>
      </c>
      <c r="D290" s="54">
        <v>2032342000</v>
      </c>
      <c r="E290" s="54">
        <v>5474202000</v>
      </c>
      <c r="F290" s="54">
        <v>12529850000</v>
      </c>
      <c r="G290" s="54">
        <v>5999982000</v>
      </c>
      <c r="H290" s="54">
        <v>4531269000</v>
      </c>
      <c r="I290" s="54">
        <v>7660646000</v>
      </c>
      <c r="J290" s="54">
        <v>6621487000</v>
      </c>
      <c r="K290" s="54">
        <v>6655441000</v>
      </c>
      <c r="L290" s="54">
        <v>3103771000</v>
      </c>
      <c r="M290" s="54">
        <v>1292262000</v>
      </c>
      <c r="N290" s="54">
        <v>6305792000</v>
      </c>
      <c r="O290" s="54">
        <v>3352170000</v>
      </c>
      <c r="P290" s="54">
        <v>764650000</v>
      </c>
      <c r="Q290" s="54">
        <v>2951361000</v>
      </c>
      <c r="R290" s="54">
        <v>8085394000</v>
      </c>
      <c r="S290" s="54">
        <v>5294599000</v>
      </c>
      <c r="T290" s="54">
        <v>1232137000</v>
      </c>
      <c r="U290" s="54">
        <v>1920832000</v>
      </c>
      <c r="V290" s="54">
        <v>196815000</v>
      </c>
      <c r="W290" s="54">
        <v>736504000</v>
      </c>
      <c r="X290" s="54">
        <v>1394893000</v>
      </c>
      <c r="Y290" s="54">
        <v>1868094000</v>
      </c>
      <c r="Z290" s="54">
        <v>6520105000</v>
      </c>
      <c r="AA290" s="54">
        <v>1117893000</v>
      </c>
      <c r="AB290" s="54">
        <v>1055242000</v>
      </c>
      <c r="AC290" s="54">
        <v>714668000</v>
      </c>
      <c r="AD290" s="54">
        <v>3336574000</v>
      </c>
      <c r="AE290" s="54">
        <v>3658623000</v>
      </c>
      <c r="AF290" s="54">
        <v>21266713000</v>
      </c>
      <c r="AG290" s="54">
        <v>5165713000</v>
      </c>
      <c r="AH290" s="128" t="str">
        <f>VLOOKUP(B290,'Ma sector'!A:E,5,0)</f>
        <v>Hàng Tiêu dùng</v>
      </c>
    </row>
    <row r="291" spans="1:34">
      <c r="A291" s="54" t="s">
        <v>382</v>
      </c>
      <c r="B291" s="54">
        <v>151</v>
      </c>
      <c r="C291" s="54">
        <v>4</v>
      </c>
      <c r="D291" s="54">
        <v>375520000</v>
      </c>
      <c r="E291" s="54">
        <v>54693600</v>
      </c>
      <c r="F291" s="54">
        <v>160640000</v>
      </c>
      <c r="G291" s="54">
        <v>124710000</v>
      </c>
      <c r="H291" s="54">
        <v>37020000</v>
      </c>
      <c r="I291" s="54">
        <v>29390000</v>
      </c>
      <c r="J291" s="54">
        <v>0</v>
      </c>
      <c r="K291" s="54">
        <v>564380000</v>
      </c>
      <c r="L291" s="54">
        <v>246380000</v>
      </c>
      <c r="M291" s="54">
        <v>142850000</v>
      </c>
      <c r="N291" s="54">
        <v>40650000</v>
      </c>
      <c r="O291" s="54">
        <v>131155000</v>
      </c>
      <c r="P291" s="54">
        <v>40430000</v>
      </c>
      <c r="Q291" s="54">
        <v>20820000</v>
      </c>
      <c r="R291" s="54">
        <v>134280000</v>
      </c>
      <c r="S291" s="54">
        <v>90780000</v>
      </c>
      <c r="T291" s="54">
        <v>1220000</v>
      </c>
      <c r="U291" s="54">
        <v>1270000</v>
      </c>
      <c r="V291" s="54">
        <v>0</v>
      </c>
      <c r="W291" s="54">
        <v>0</v>
      </c>
      <c r="X291" s="54">
        <v>0</v>
      </c>
      <c r="Y291" s="54">
        <v>70250000</v>
      </c>
      <c r="Z291" s="54">
        <v>56750000</v>
      </c>
      <c r="AA291" s="54">
        <v>0</v>
      </c>
      <c r="AB291" s="54">
        <v>1230000</v>
      </c>
      <c r="AC291" s="54">
        <v>0</v>
      </c>
      <c r="AD291" s="54">
        <v>0</v>
      </c>
      <c r="AE291" s="54">
        <v>47730000</v>
      </c>
      <c r="AF291" s="54">
        <v>11300000</v>
      </c>
      <c r="AG291" s="54">
        <v>56390000</v>
      </c>
      <c r="AH291" s="128" t="str">
        <f>VLOOKUP(B291,'Ma sector'!A:E,5,0)</f>
        <v>Nguyên vật liệu</v>
      </c>
    </row>
    <row r="292" spans="1:34">
      <c r="A292" s="54" t="s">
        <v>383</v>
      </c>
      <c r="B292" s="54">
        <v>180</v>
      </c>
      <c r="C292" s="54">
        <v>4</v>
      </c>
      <c r="D292" s="54">
        <v>19600000</v>
      </c>
      <c r="E292" s="54">
        <v>0</v>
      </c>
      <c r="F292" s="54">
        <v>0</v>
      </c>
      <c r="G292" s="54">
        <v>0</v>
      </c>
      <c r="H292" s="54">
        <v>49000</v>
      </c>
      <c r="I292" s="54">
        <v>0</v>
      </c>
      <c r="J292" s="54">
        <v>512000</v>
      </c>
      <c r="K292" s="54">
        <v>227000</v>
      </c>
      <c r="L292" s="54">
        <v>0</v>
      </c>
      <c r="M292" s="54">
        <v>0</v>
      </c>
      <c r="N292" s="54">
        <v>0</v>
      </c>
      <c r="O292" s="54">
        <v>4548000</v>
      </c>
      <c r="P292" s="54">
        <v>9193000</v>
      </c>
      <c r="Q292" s="54">
        <v>0</v>
      </c>
      <c r="R292" s="54">
        <v>0</v>
      </c>
      <c r="S292" s="54">
        <v>0</v>
      </c>
      <c r="T292" s="54">
        <v>0</v>
      </c>
      <c r="U292" s="54">
        <v>0</v>
      </c>
      <c r="V292" s="54">
        <v>0</v>
      </c>
      <c r="W292" s="54">
        <v>153000</v>
      </c>
      <c r="X292" s="54">
        <v>0</v>
      </c>
      <c r="Y292" s="54">
        <v>100000</v>
      </c>
      <c r="Z292" s="54">
        <v>4700000</v>
      </c>
      <c r="AA292" s="54">
        <v>44000</v>
      </c>
      <c r="AB292" s="54">
        <v>6724000</v>
      </c>
      <c r="AC292" s="54">
        <v>43000</v>
      </c>
      <c r="AD292" s="54">
        <v>37920000</v>
      </c>
      <c r="AE292" s="54">
        <v>2016000</v>
      </c>
      <c r="AF292" s="54">
        <v>0</v>
      </c>
      <c r="AG292" s="54">
        <v>1680000</v>
      </c>
      <c r="AH292" s="128" t="str">
        <f>VLOOKUP(B292,'Ma sector'!A:E,5,0)</f>
        <v>Công nghiệp</v>
      </c>
    </row>
    <row r="293" spans="1:34">
      <c r="A293" s="54" t="s">
        <v>384</v>
      </c>
      <c r="B293" s="54">
        <v>217</v>
      </c>
      <c r="C293" s="54">
        <v>4</v>
      </c>
      <c r="D293" s="54">
        <v>65398000</v>
      </c>
      <c r="E293" s="54">
        <v>24062000</v>
      </c>
      <c r="F293" s="54">
        <v>30660000</v>
      </c>
      <c r="G293" s="54">
        <v>67922000</v>
      </c>
      <c r="H293" s="54">
        <v>178041000</v>
      </c>
      <c r="I293" s="54">
        <v>158020000</v>
      </c>
      <c r="J293" s="54">
        <v>87103000</v>
      </c>
      <c r="K293" s="54">
        <v>165759000</v>
      </c>
      <c r="L293" s="54">
        <v>46412000</v>
      </c>
      <c r="M293" s="54">
        <v>93851000</v>
      </c>
      <c r="N293" s="54">
        <v>44339000</v>
      </c>
      <c r="O293" s="54">
        <v>16206000</v>
      </c>
      <c r="P293" s="54">
        <v>29711000</v>
      </c>
      <c r="Q293" s="54">
        <v>32305000</v>
      </c>
      <c r="R293" s="54">
        <v>60234000</v>
      </c>
      <c r="S293" s="54">
        <v>37456000</v>
      </c>
      <c r="T293" s="54">
        <v>88781000</v>
      </c>
      <c r="U293" s="54">
        <v>18211000</v>
      </c>
      <c r="V293" s="54">
        <v>29544000</v>
      </c>
      <c r="W293" s="54">
        <v>42403000</v>
      </c>
      <c r="X293" s="54">
        <v>33197000</v>
      </c>
      <c r="Y293" s="54">
        <v>630000</v>
      </c>
      <c r="Z293" s="54">
        <v>67557000</v>
      </c>
      <c r="AA293" s="54">
        <v>3468000</v>
      </c>
      <c r="AB293" s="54">
        <v>3434000</v>
      </c>
      <c r="AC293" s="54">
        <v>2336000</v>
      </c>
      <c r="AD293" s="54">
        <v>5950000</v>
      </c>
      <c r="AE293" s="54">
        <v>71204000</v>
      </c>
      <c r="AF293" s="54">
        <v>858000</v>
      </c>
      <c r="AG293" s="54">
        <v>4114000</v>
      </c>
      <c r="AH293" s="128" t="str">
        <f>VLOOKUP(B293,'Ma sector'!A:E,5,0)</f>
        <v>Hàng Tiêu dùng</v>
      </c>
    </row>
    <row r="294" spans="1:34">
      <c r="A294" s="54" t="s">
        <v>385</v>
      </c>
      <c r="B294" s="54">
        <v>181</v>
      </c>
      <c r="C294" s="54">
        <v>4</v>
      </c>
      <c r="D294" s="54">
        <v>279490000</v>
      </c>
      <c r="E294" s="54">
        <v>1412180400</v>
      </c>
      <c r="F294" s="54">
        <v>750768000</v>
      </c>
      <c r="G294" s="54">
        <v>2099038400</v>
      </c>
      <c r="H294" s="54">
        <v>3770740000</v>
      </c>
      <c r="I294" s="54">
        <v>2827660000</v>
      </c>
      <c r="J294" s="54">
        <v>908904000</v>
      </c>
      <c r="K294" s="54">
        <v>2199254000</v>
      </c>
      <c r="L294" s="54">
        <v>881281400</v>
      </c>
      <c r="M294" s="54">
        <v>719552000</v>
      </c>
      <c r="N294" s="54">
        <v>1050524800</v>
      </c>
      <c r="O294" s="54">
        <v>1712590000</v>
      </c>
      <c r="P294" s="54">
        <v>587524000</v>
      </c>
      <c r="Q294" s="54">
        <v>610640000</v>
      </c>
      <c r="R294" s="54">
        <v>721550000</v>
      </c>
      <c r="S294" s="54">
        <v>482600000</v>
      </c>
      <c r="T294" s="54">
        <v>526550000</v>
      </c>
      <c r="U294" s="54">
        <v>402490000</v>
      </c>
      <c r="V294" s="54">
        <v>346720000</v>
      </c>
      <c r="W294" s="54">
        <v>305770000</v>
      </c>
      <c r="X294" s="54">
        <v>21600000</v>
      </c>
      <c r="Y294" s="54">
        <v>142720000</v>
      </c>
      <c r="Z294" s="54">
        <v>375299200</v>
      </c>
      <c r="AA294" s="54">
        <v>360010000</v>
      </c>
      <c r="AB294" s="54">
        <v>407262000</v>
      </c>
      <c r="AC294" s="54">
        <v>322870000</v>
      </c>
      <c r="AD294" s="54">
        <v>143086000</v>
      </c>
      <c r="AE294" s="54">
        <v>256662000</v>
      </c>
      <c r="AF294" s="54">
        <v>441190000</v>
      </c>
      <c r="AG294" s="54">
        <v>223470000</v>
      </c>
      <c r="AH294" s="128" t="str">
        <f>VLOOKUP(B294,'Ma sector'!A:E,5,0)</f>
        <v>Công nghiệp</v>
      </c>
    </row>
    <row r="295" spans="1:34">
      <c r="A295" s="54" t="s">
        <v>386</v>
      </c>
      <c r="B295" s="54">
        <v>217</v>
      </c>
      <c r="C295" s="54">
        <v>3</v>
      </c>
      <c r="D295" s="54">
        <v>1527636000</v>
      </c>
      <c r="E295" s="54">
        <v>3529439000</v>
      </c>
      <c r="F295" s="54">
        <v>2135870000</v>
      </c>
      <c r="G295" s="54">
        <v>2334218000</v>
      </c>
      <c r="H295" s="54">
        <v>6243616000</v>
      </c>
      <c r="I295" s="54">
        <v>4808716000</v>
      </c>
      <c r="J295" s="54">
        <v>2484839000</v>
      </c>
      <c r="K295" s="54">
        <v>2986311000</v>
      </c>
      <c r="L295" s="54">
        <v>1979411000</v>
      </c>
      <c r="M295" s="54">
        <v>1281046000</v>
      </c>
      <c r="N295" s="54">
        <v>723000000</v>
      </c>
      <c r="O295" s="54">
        <v>946974000</v>
      </c>
      <c r="P295" s="54">
        <v>660927000</v>
      </c>
      <c r="Q295" s="54">
        <v>297950000</v>
      </c>
      <c r="R295" s="54">
        <v>1184278000</v>
      </c>
      <c r="S295" s="54">
        <v>959397000</v>
      </c>
      <c r="T295" s="54">
        <v>1601151000</v>
      </c>
      <c r="U295" s="54">
        <v>276511000</v>
      </c>
      <c r="V295" s="54">
        <v>784636000</v>
      </c>
      <c r="W295" s="54">
        <v>342483000</v>
      </c>
      <c r="X295" s="54">
        <v>737832000</v>
      </c>
      <c r="Y295" s="54">
        <v>495800000</v>
      </c>
      <c r="Z295" s="54">
        <v>1349104000</v>
      </c>
      <c r="AA295" s="54">
        <v>1300228000</v>
      </c>
      <c r="AB295" s="54">
        <v>336496000</v>
      </c>
      <c r="AC295" s="54">
        <v>625134000</v>
      </c>
      <c r="AD295" s="54">
        <v>417821000</v>
      </c>
      <c r="AE295" s="54">
        <v>1399772000</v>
      </c>
      <c r="AF295" s="54">
        <v>462944000</v>
      </c>
      <c r="AG295" s="54">
        <v>531655000</v>
      </c>
      <c r="AH295" s="128" t="str">
        <f>VLOOKUP(B295,'Ma sector'!A:E,5,0)</f>
        <v>Hàng Tiêu dùng</v>
      </c>
    </row>
    <row r="296" spans="1:34">
      <c r="A296" s="54" t="s">
        <v>387</v>
      </c>
      <c r="B296" s="54">
        <v>336</v>
      </c>
      <c r="C296" s="54">
        <v>4</v>
      </c>
      <c r="D296" s="54">
        <v>214640000</v>
      </c>
      <c r="E296" s="54">
        <v>1276330000</v>
      </c>
      <c r="F296" s="54">
        <v>403000000</v>
      </c>
      <c r="G296" s="54">
        <v>1318360000</v>
      </c>
      <c r="H296" s="54">
        <v>414180000</v>
      </c>
      <c r="I296" s="54">
        <v>1454140000</v>
      </c>
      <c r="J296" s="54">
        <v>621650000</v>
      </c>
      <c r="K296" s="54">
        <v>1089320000</v>
      </c>
      <c r="L296" s="54">
        <v>1248080000</v>
      </c>
      <c r="M296" s="54">
        <v>414270000</v>
      </c>
      <c r="N296" s="54">
        <v>264790000</v>
      </c>
      <c r="O296" s="54">
        <v>551730000</v>
      </c>
      <c r="P296" s="54">
        <v>202540000</v>
      </c>
      <c r="Q296" s="54">
        <v>1032240000</v>
      </c>
      <c r="R296" s="54">
        <v>1705860000</v>
      </c>
      <c r="S296" s="54">
        <v>1470300000</v>
      </c>
      <c r="T296" s="54">
        <v>1150090000</v>
      </c>
      <c r="U296" s="54">
        <v>837640000</v>
      </c>
      <c r="V296" s="54">
        <v>406160000</v>
      </c>
      <c r="W296" s="54">
        <v>137890000</v>
      </c>
      <c r="X296" s="54">
        <v>26220000</v>
      </c>
      <c r="Y296" s="54">
        <v>357220000</v>
      </c>
      <c r="Z296" s="54">
        <v>1361100000</v>
      </c>
      <c r="AA296" s="54">
        <v>392410000</v>
      </c>
      <c r="AB296" s="54">
        <v>361810000</v>
      </c>
      <c r="AC296" s="54">
        <v>67100000</v>
      </c>
      <c r="AD296" s="54">
        <v>139880000</v>
      </c>
      <c r="AE296" s="54">
        <v>74210000</v>
      </c>
      <c r="AF296" s="54">
        <v>105480000</v>
      </c>
      <c r="AG296" s="54">
        <v>301590000</v>
      </c>
      <c r="AH296" s="128" t="str">
        <f>VLOOKUP(B296,'Ma sector'!A:E,5,0)</f>
        <v>Tài chính</v>
      </c>
    </row>
    <row r="297" spans="1:34">
      <c r="A297" s="54" t="s">
        <v>388</v>
      </c>
      <c r="B297" s="54">
        <v>336</v>
      </c>
      <c r="C297" s="54">
        <v>4</v>
      </c>
      <c r="D297" s="54">
        <v>0</v>
      </c>
      <c r="E297" s="54">
        <v>0</v>
      </c>
      <c r="F297" s="54">
        <v>0</v>
      </c>
      <c r="G297" s="54">
        <v>0</v>
      </c>
      <c r="H297" s="54">
        <v>0</v>
      </c>
      <c r="I297" s="54">
        <v>0</v>
      </c>
      <c r="J297" s="54">
        <v>0</v>
      </c>
      <c r="K297" s="54">
        <v>0</v>
      </c>
      <c r="L297" s="54">
        <v>0</v>
      </c>
      <c r="M297" s="54">
        <v>0</v>
      </c>
      <c r="N297" s="54">
        <v>0</v>
      </c>
      <c r="O297" s="54">
        <v>3740000</v>
      </c>
      <c r="P297" s="54">
        <v>0</v>
      </c>
      <c r="Q297" s="54">
        <v>5610000</v>
      </c>
      <c r="R297" s="54">
        <v>7480000</v>
      </c>
      <c r="S297" s="54">
        <v>0</v>
      </c>
      <c r="T297" s="54">
        <v>0</v>
      </c>
      <c r="U297" s="54">
        <v>5610000</v>
      </c>
      <c r="V297" s="54">
        <v>9350000</v>
      </c>
      <c r="W297" s="54">
        <v>0</v>
      </c>
      <c r="X297" s="54">
        <v>0</v>
      </c>
      <c r="Y297" s="54">
        <v>0</v>
      </c>
      <c r="Z297" s="54">
        <v>32680000</v>
      </c>
      <c r="AA297" s="54">
        <v>0</v>
      </c>
      <c r="AB297" s="54">
        <v>0</v>
      </c>
      <c r="AC297" s="54">
        <v>0</v>
      </c>
      <c r="AD297" s="54">
        <v>0</v>
      </c>
      <c r="AE297" s="54">
        <v>0</v>
      </c>
      <c r="AF297" s="54">
        <v>3440000</v>
      </c>
      <c r="AG297" s="54">
        <v>0</v>
      </c>
      <c r="AH297" s="128" t="str">
        <f>VLOOKUP(B297,'Ma sector'!A:E,5,0)</f>
        <v>Tài chính</v>
      </c>
    </row>
    <row r="298" spans="1:34">
      <c r="A298" s="54" t="s">
        <v>126</v>
      </c>
      <c r="B298" s="54">
        <v>336</v>
      </c>
      <c r="C298" s="54">
        <v>2</v>
      </c>
      <c r="D298" s="54">
        <v>5862849000</v>
      </c>
      <c r="E298" s="54">
        <v>6909321000</v>
      </c>
      <c r="F298" s="54">
        <v>4566083000</v>
      </c>
      <c r="G298" s="54">
        <v>8642066000</v>
      </c>
      <c r="H298" s="54">
        <v>4848270000</v>
      </c>
      <c r="I298" s="54">
        <v>12321211000</v>
      </c>
      <c r="J298" s="54">
        <v>4428284000</v>
      </c>
      <c r="K298" s="54">
        <v>6025795000</v>
      </c>
      <c r="L298" s="54">
        <v>8823474000</v>
      </c>
      <c r="M298" s="54">
        <v>5170165000</v>
      </c>
      <c r="N298" s="54">
        <v>11077256000</v>
      </c>
      <c r="O298" s="54">
        <v>5215096000</v>
      </c>
      <c r="P298" s="54">
        <v>3740032000</v>
      </c>
      <c r="Q298" s="54">
        <v>7929158000</v>
      </c>
      <c r="R298" s="54">
        <v>3076422000</v>
      </c>
      <c r="S298" s="54">
        <v>5852330000</v>
      </c>
      <c r="T298" s="54">
        <v>4639748000</v>
      </c>
      <c r="U298" s="54">
        <v>3455367000</v>
      </c>
      <c r="V298" s="54">
        <v>1921032000</v>
      </c>
      <c r="W298" s="54">
        <v>2389240000</v>
      </c>
      <c r="X298" s="54">
        <v>3871977000</v>
      </c>
      <c r="Y298" s="54">
        <v>3434060000</v>
      </c>
      <c r="Z298" s="54">
        <v>6163657000</v>
      </c>
      <c r="AA298" s="54">
        <v>5615074000</v>
      </c>
      <c r="AB298" s="54">
        <v>5301923000</v>
      </c>
      <c r="AC298" s="54">
        <v>3436210000</v>
      </c>
      <c r="AD298" s="54">
        <v>3004861000</v>
      </c>
      <c r="AE298" s="54">
        <v>2627299000</v>
      </c>
      <c r="AF298" s="54">
        <v>3122264000</v>
      </c>
      <c r="AG298" s="54">
        <v>4913904000</v>
      </c>
      <c r="AH298" s="128" t="str">
        <f>VLOOKUP(B298,'Ma sector'!A:E,5,0)</f>
        <v>Tài chính</v>
      </c>
    </row>
    <row r="299" spans="1:34">
      <c r="A299" s="54" t="s">
        <v>389</v>
      </c>
      <c r="B299" s="54">
        <v>196</v>
      </c>
      <c r="C299" s="54">
        <v>4</v>
      </c>
      <c r="D299" s="54">
        <v>400000</v>
      </c>
      <c r="E299" s="54">
        <v>0</v>
      </c>
      <c r="F299" s="54">
        <v>0</v>
      </c>
      <c r="G299" s="54">
        <v>4500000</v>
      </c>
      <c r="H299" s="54">
        <v>0</v>
      </c>
      <c r="I299" s="54">
        <v>0</v>
      </c>
      <c r="J299" s="54">
        <v>0</v>
      </c>
      <c r="K299" s="54">
        <v>0</v>
      </c>
      <c r="L299" s="54">
        <v>0</v>
      </c>
      <c r="M299" s="54">
        <v>2250000</v>
      </c>
      <c r="N299" s="54">
        <v>480000</v>
      </c>
      <c r="O299" s="54">
        <v>0</v>
      </c>
      <c r="P299" s="54">
        <v>0</v>
      </c>
      <c r="Q299" s="54">
        <v>0</v>
      </c>
      <c r="R299" s="54">
        <v>4070000</v>
      </c>
      <c r="S299" s="54">
        <v>0</v>
      </c>
      <c r="T299" s="54">
        <v>0</v>
      </c>
      <c r="U299" s="54">
        <v>0</v>
      </c>
      <c r="V299" s="54">
        <v>0</v>
      </c>
      <c r="W299" s="54">
        <v>0</v>
      </c>
      <c r="X299" s="54">
        <v>205000</v>
      </c>
      <c r="Y299" s="54">
        <v>0</v>
      </c>
      <c r="Z299" s="54">
        <v>0</v>
      </c>
      <c r="AA299" s="54">
        <v>0</v>
      </c>
      <c r="AB299" s="54">
        <v>0</v>
      </c>
      <c r="AC299" s="54">
        <v>2450000</v>
      </c>
      <c r="AD299" s="54">
        <v>0</v>
      </c>
      <c r="AE299" s="54">
        <v>0</v>
      </c>
      <c r="AF299" s="54">
        <v>0</v>
      </c>
      <c r="AG299" s="54">
        <v>0</v>
      </c>
      <c r="AH299" s="128" t="str">
        <f>VLOOKUP(B299,'Ma sector'!A:E,5,0)</f>
        <v>Công nghiệp</v>
      </c>
    </row>
    <row r="300" spans="1:34">
      <c r="A300" s="54" t="s">
        <v>390</v>
      </c>
      <c r="B300" s="54">
        <v>238</v>
      </c>
      <c r="C300" s="54">
        <v>3</v>
      </c>
      <c r="D300" s="54">
        <v>202256000</v>
      </c>
      <c r="E300" s="54">
        <v>236885000</v>
      </c>
      <c r="F300" s="54">
        <v>434194000</v>
      </c>
      <c r="G300" s="54">
        <v>90049000</v>
      </c>
      <c r="H300" s="54">
        <v>1204773000</v>
      </c>
      <c r="I300" s="54">
        <v>1408179000</v>
      </c>
      <c r="J300" s="54">
        <v>321451000</v>
      </c>
      <c r="K300" s="54">
        <v>698838000</v>
      </c>
      <c r="L300" s="54">
        <v>150136000</v>
      </c>
      <c r="M300" s="54">
        <v>1104724000</v>
      </c>
      <c r="N300" s="54">
        <v>1708680000</v>
      </c>
      <c r="O300" s="54">
        <v>1311355000</v>
      </c>
      <c r="P300" s="54">
        <v>1236121000</v>
      </c>
      <c r="Q300" s="54">
        <v>1273040000</v>
      </c>
      <c r="R300" s="54">
        <v>928034000</v>
      </c>
      <c r="S300" s="54">
        <v>1068388000</v>
      </c>
      <c r="T300" s="54">
        <v>1559914000</v>
      </c>
      <c r="U300" s="54">
        <v>364380000</v>
      </c>
      <c r="V300" s="54">
        <v>1100830000</v>
      </c>
      <c r="W300" s="54">
        <v>3092912000</v>
      </c>
      <c r="X300" s="54">
        <v>313160000</v>
      </c>
      <c r="Y300" s="54">
        <v>674177000</v>
      </c>
      <c r="Z300" s="54">
        <v>1491475000</v>
      </c>
      <c r="AA300" s="54">
        <v>630368000</v>
      </c>
      <c r="AB300" s="54">
        <v>1122502000</v>
      </c>
      <c r="AC300" s="54">
        <v>649317000</v>
      </c>
      <c r="AD300" s="54">
        <v>1077416000</v>
      </c>
      <c r="AE300" s="54">
        <v>722242000</v>
      </c>
      <c r="AF300" s="54">
        <v>8270000</v>
      </c>
      <c r="AG300" s="54">
        <v>810819000</v>
      </c>
      <c r="AH300" s="128" t="str">
        <f>VLOOKUP(B300,'Ma sector'!A:E,5,0)</f>
        <v>Dược phẩm và Y tế</v>
      </c>
    </row>
    <row r="301" spans="1:34">
      <c r="A301" s="54" t="s">
        <v>391</v>
      </c>
      <c r="B301" s="54">
        <v>181</v>
      </c>
      <c r="C301" s="54">
        <v>4</v>
      </c>
      <c r="D301" s="54">
        <v>0</v>
      </c>
      <c r="E301" s="54">
        <v>46500000</v>
      </c>
      <c r="F301" s="54">
        <v>3200000</v>
      </c>
      <c r="G301" s="54">
        <v>0</v>
      </c>
      <c r="H301" s="54">
        <v>0</v>
      </c>
      <c r="I301" s="54">
        <v>0</v>
      </c>
      <c r="J301" s="54">
        <v>0</v>
      </c>
      <c r="K301" s="54">
        <v>0</v>
      </c>
      <c r="L301" s="54">
        <v>290000</v>
      </c>
      <c r="M301" s="54">
        <v>270000</v>
      </c>
      <c r="N301" s="54">
        <v>260000</v>
      </c>
      <c r="O301" s="54">
        <v>0</v>
      </c>
      <c r="P301" s="54">
        <v>0</v>
      </c>
      <c r="Q301" s="54">
        <v>2240000</v>
      </c>
      <c r="R301" s="54">
        <v>6530000</v>
      </c>
      <c r="S301" s="54">
        <v>2540000</v>
      </c>
      <c r="T301" s="54">
        <v>3940000</v>
      </c>
      <c r="U301" s="54">
        <v>240000</v>
      </c>
      <c r="V301" s="54">
        <v>0</v>
      </c>
      <c r="W301" s="54">
        <v>1260000</v>
      </c>
      <c r="X301" s="54">
        <v>4090000</v>
      </c>
      <c r="Y301" s="54">
        <v>1800000</v>
      </c>
      <c r="Z301" s="54">
        <v>7770000</v>
      </c>
      <c r="AA301" s="54">
        <v>520000</v>
      </c>
      <c r="AB301" s="54">
        <v>260000</v>
      </c>
      <c r="AC301" s="54">
        <v>260000</v>
      </c>
      <c r="AD301" s="54">
        <v>480000</v>
      </c>
      <c r="AE301" s="54">
        <v>0</v>
      </c>
      <c r="AF301" s="54">
        <v>520000</v>
      </c>
      <c r="AG301" s="54">
        <v>1300000</v>
      </c>
      <c r="AH301" s="128" t="str">
        <f>VLOOKUP(B301,'Ma sector'!A:E,5,0)</f>
        <v>Công nghiệp</v>
      </c>
    </row>
    <row r="302" spans="1:34">
      <c r="A302" s="54" t="s">
        <v>392</v>
      </c>
      <c r="B302" s="54">
        <v>184</v>
      </c>
      <c r="C302" s="54">
        <v>4</v>
      </c>
      <c r="D302" s="54">
        <v>1810000</v>
      </c>
      <c r="E302" s="54">
        <v>67260000</v>
      </c>
      <c r="F302" s="54">
        <v>3620000</v>
      </c>
      <c r="G302" s="54">
        <v>106630000</v>
      </c>
      <c r="H302" s="54">
        <v>118350000</v>
      </c>
      <c r="I302" s="54">
        <v>51820000</v>
      </c>
      <c r="J302" s="54">
        <v>1920000</v>
      </c>
      <c r="K302" s="54">
        <v>125590000</v>
      </c>
      <c r="L302" s="54">
        <v>68260000</v>
      </c>
      <c r="M302" s="54">
        <v>0</v>
      </c>
      <c r="N302" s="54">
        <v>1930000</v>
      </c>
      <c r="O302" s="54">
        <v>0</v>
      </c>
      <c r="P302" s="54">
        <v>132740000</v>
      </c>
      <c r="Q302" s="54">
        <v>12890000</v>
      </c>
      <c r="R302" s="54">
        <v>0</v>
      </c>
      <c r="S302" s="54">
        <v>3810000</v>
      </c>
      <c r="T302" s="54">
        <v>55850000</v>
      </c>
      <c r="U302" s="54">
        <v>132350000</v>
      </c>
      <c r="V302" s="54">
        <v>84820000</v>
      </c>
      <c r="W302" s="54">
        <v>69050000</v>
      </c>
      <c r="X302" s="54">
        <v>1850000</v>
      </c>
      <c r="Y302" s="54">
        <v>156220000</v>
      </c>
      <c r="Z302" s="54">
        <v>34660000</v>
      </c>
      <c r="AA302" s="54">
        <v>389820000</v>
      </c>
      <c r="AB302" s="54">
        <v>3730000</v>
      </c>
      <c r="AC302" s="54">
        <v>5920000</v>
      </c>
      <c r="AD302" s="54">
        <v>3700000</v>
      </c>
      <c r="AE302" s="54">
        <v>49450000</v>
      </c>
      <c r="AF302" s="54">
        <v>0</v>
      </c>
      <c r="AG302" s="54">
        <v>157450000</v>
      </c>
      <c r="AH302" s="128" t="str">
        <f>VLOOKUP(B302,'Ma sector'!A:E,5,0)</f>
        <v>Công nghiệp</v>
      </c>
    </row>
    <row r="303" spans="1:34">
      <c r="A303" s="54" t="s">
        <v>79</v>
      </c>
      <c r="B303" s="54">
        <v>336</v>
      </c>
      <c r="C303" s="54">
        <v>2</v>
      </c>
      <c r="D303" s="54">
        <v>15199854000</v>
      </c>
      <c r="E303" s="54">
        <v>73285820000</v>
      </c>
      <c r="F303" s="54">
        <v>78550330000</v>
      </c>
      <c r="G303" s="54">
        <v>44648074000</v>
      </c>
      <c r="H303" s="54">
        <v>51820745000</v>
      </c>
      <c r="I303" s="54">
        <v>46522241000</v>
      </c>
      <c r="J303" s="54">
        <v>50161953000</v>
      </c>
      <c r="K303" s="54">
        <v>49077224000</v>
      </c>
      <c r="L303" s="54">
        <v>22563743000</v>
      </c>
      <c r="M303" s="54">
        <v>41337918000</v>
      </c>
      <c r="N303" s="54">
        <v>24165594000</v>
      </c>
      <c r="O303" s="54">
        <v>50779367000</v>
      </c>
      <c r="P303" s="54">
        <v>30225017000</v>
      </c>
      <c r="Q303" s="54">
        <v>42412395000</v>
      </c>
      <c r="R303" s="54">
        <v>33685335000</v>
      </c>
      <c r="S303" s="54">
        <v>57439373000</v>
      </c>
      <c r="T303" s="54">
        <v>40196868000</v>
      </c>
      <c r="U303" s="54">
        <v>32052821000</v>
      </c>
      <c r="V303" s="54">
        <v>22434518000</v>
      </c>
      <c r="W303" s="54">
        <v>29281275000</v>
      </c>
      <c r="X303" s="54">
        <v>77030961000</v>
      </c>
      <c r="Y303" s="54">
        <v>47107887000</v>
      </c>
      <c r="Z303" s="54">
        <v>42263743000</v>
      </c>
      <c r="AA303" s="54">
        <v>25102567000</v>
      </c>
      <c r="AB303" s="54">
        <v>22613250000</v>
      </c>
      <c r="AC303" s="54">
        <v>16057662000</v>
      </c>
      <c r="AD303" s="54">
        <v>13126583000</v>
      </c>
      <c r="AE303" s="54">
        <v>31148233000</v>
      </c>
      <c r="AF303" s="54">
        <v>33910874000</v>
      </c>
      <c r="AG303" s="54">
        <v>10527726000</v>
      </c>
      <c r="AH303" s="128" t="str">
        <f>VLOOKUP(B303,'Ma sector'!A:E,5,0)</f>
        <v>Tài chính</v>
      </c>
    </row>
    <row r="304" spans="1:34">
      <c r="A304" s="54" t="s">
        <v>393</v>
      </c>
      <c r="B304" s="54">
        <v>336</v>
      </c>
      <c r="C304" s="54">
        <v>2</v>
      </c>
      <c r="D304" s="54">
        <v>5191178000</v>
      </c>
      <c r="E304" s="54">
        <v>7991887000</v>
      </c>
      <c r="F304" s="54">
        <v>7914167000</v>
      </c>
      <c r="G304" s="54">
        <v>6600235000</v>
      </c>
      <c r="H304" s="54">
        <v>4898723000</v>
      </c>
      <c r="I304" s="54">
        <v>11334116000</v>
      </c>
      <c r="J304" s="54">
        <v>3546771000</v>
      </c>
      <c r="K304" s="54">
        <v>4788867000</v>
      </c>
      <c r="L304" s="54">
        <v>4938784000</v>
      </c>
      <c r="M304" s="54">
        <v>4711499000</v>
      </c>
      <c r="N304" s="54">
        <v>3966914000</v>
      </c>
      <c r="O304" s="54">
        <v>4686942000</v>
      </c>
      <c r="P304" s="54">
        <v>2465988000</v>
      </c>
      <c r="Q304" s="54">
        <v>6801675000</v>
      </c>
      <c r="R304" s="54">
        <v>2254359000</v>
      </c>
      <c r="S304" s="54">
        <v>5878922000</v>
      </c>
      <c r="T304" s="54">
        <v>5641703000</v>
      </c>
      <c r="U304" s="54">
        <v>5181951000</v>
      </c>
      <c r="V304" s="54">
        <v>2666644000</v>
      </c>
      <c r="W304" s="54">
        <v>2397802000</v>
      </c>
      <c r="X304" s="54">
        <v>3210621000</v>
      </c>
      <c r="Y304" s="54">
        <v>1343114000</v>
      </c>
      <c r="Z304" s="54">
        <v>5019378000</v>
      </c>
      <c r="AA304" s="54">
        <v>1771721000</v>
      </c>
      <c r="AB304" s="54">
        <v>1608639000</v>
      </c>
      <c r="AC304" s="54">
        <v>2021804000</v>
      </c>
      <c r="AD304" s="54">
        <v>881763000</v>
      </c>
      <c r="AE304" s="54">
        <v>670407000</v>
      </c>
      <c r="AF304" s="54">
        <v>529956000</v>
      </c>
      <c r="AG304" s="54">
        <v>841521000</v>
      </c>
      <c r="AH304" s="128" t="str">
        <f>VLOOKUP(B304,'Ma sector'!A:E,5,0)</f>
        <v>Tài chính</v>
      </c>
    </row>
    <row r="305" spans="1:34">
      <c r="A305" s="54" t="s">
        <v>394</v>
      </c>
      <c r="B305" s="54">
        <v>311</v>
      </c>
      <c r="C305" s="54">
        <v>4</v>
      </c>
      <c r="D305" s="54">
        <v>1221827000</v>
      </c>
      <c r="E305" s="54">
        <v>1921927000</v>
      </c>
      <c r="F305" s="54">
        <v>2242270000</v>
      </c>
      <c r="G305" s="54">
        <v>1927047000</v>
      </c>
      <c r="H305" s="54">
        <v>2372160000</v>
      </c>
      <c r="I305" s="54">
        <v>3726896000</v>
      </c>
      <c r="J305" s="54">
        <v>2116577000</v>
      </c>
      <c r="K305" s="54">
        <v>3097402000</v>
      </c>
      <c r="L305" s="54">
        <v>1114362000</v>
      </c>
      <c r="M305" s="54">
        <v>2375085000</v>
      </c>
      <c r="N305" s="54">
        <v>1964520000</v>
      </c>
      <c r="O305" s="54">
        <v>1602999000</v>
      </c>
      <c r="P305" s="54">
        <v>1374029000</v>
      </c>
      <c r="Q305" s="54">
        <v>1694495000</v>
      </c>
      <c r="R305" s="54">
        <v>3802843000</v>
      </c>
      <c r="S305" s="54">
        <v>4655022000</v>
      </c>
      <c r="T305" s="54">
        <v>3807947000</v>
      </c>
      <c r="U305" s="54">
        <v>2629900000</v>
      </c>
      <c r="V305" s="54">
        <v>2098267000</v>
      </c>
      <c r="W305" s="54">
        <v>269598000</v>
      </c>
      <c r="X305" s="54">
        <v>330418000</v>
      </c>
      <c r="Y305" s="54">
        <v>2978805000</v>
      </c>
      <c r="Z305" s="54">
        <v>1885259000</v>
      </c>
      <c r="AA305" s="54">
        <v>852569000</v>
      </c>
      <c r="AB305" s="54">
        <v>1330867000</v>
      </c>
      <c r="AC305" s="54">
        <v>1397691000</v>
      </c>
      <c r="AD305" s="54">
        <v>1810074000</v>
      </c>
      <c r="AE305" s="54">
        <v>1198825000</v>
      </c>
      <c r="AF305" s="54">
        <v>1408119000</v>
      </c>
      <c r="AG305" s="54">
        <v>495449000</v>
      </c>
      <c r="AH305" s="128" t="str">
        <f>VLOOKUP(B305,'Ma sector'!A:E,5,0)</f>
        <v>Công nghệ Thông tin</v>
      </c>
    </row>
    <row r="306" spans="1:34">
      <c r="A306" s="54" t="s">
        <v>1621</v>
      </c>
      <c r="B306" s="54">
        <v>159</v>
      </c>
      <c r="C306" s="54">
        <v>4</v>
      </c>
      <c r="D306" s="54">
        <v>246200000</v>
      </c>
      <c r="E306" s="54">
        <v>455990000</v>
      </c>
      <c r="F306" s="54">
        <v>509520000</v>
      </c>
      <c r="G306" s="54">
        <v>647060000</v>
      </c>
      <c r="H306" s="54">
        <v>2073880000</v>
      </c>
      <c r="I306" s="54">
        <v>2605000000</v>
      </c>
      <c r="J306" s="54">
        <v>2981670000</v>
      </c>
      <c r="K306" s="54">
        <v>3222540000</v>
      </c>
      <c r="L306" s="54">
        <v>2180220000</v>
      </c>
      <c r="M306" s="54">
        <v>697880000</v>
      </c>
      <c r="N306" s="54">
        <v>596830000</v>
      </c>
      <c r="O306" s="54">
        <v>965550000</v>
      </c>
      <c r="P306" s="54">
        <v>980760000</v>
      </c>
      <c r="Q306" s="54">
        <v>790000000</v>
      </c>
      <c r="R306" s="54">
        <v>499340000</v>
      </c>
      <c r="S306" s="54">
        <v>601170000</v>
      </c>
      <c r="T306" s="54">
        <v>531730000</v>
      </c>
      <c r="U306" s="54">
        <v>390070000</v>
      </c>
      <c r="V306" s="54">
        <v>471510000</v>
      </c>
      <c r="W306" s="54">
        <v>104510000</v>
      </c>
      <c r="X306" s="54">
        <v>304000000</v>
      </c>
      <c r="Y306" s="54">
        <v>554250000</v>
      </c>
      <c r="Z306" s="54">
        <v>1232730000</v>
      </c>
      <c r="AA306" s="54">
        <v>363550000</v>
      </c>
      <c r="AB306" s="54">
        <v>414030000</v>
      </c>
      <c r="AC306" s="54">
        <v>1174280000</v>
      </c>
      <c r="AD306" s="54">
        <v>563170000</v>
      </c>
      <c r="AE306" s="54">
        <v>493620000</v>
      </c>
      <c r="AF306" s="54">
        <v>396920000</v>
      </c>
      <c r="AG306" s="54">
        <v>314390000</v>
      </c>
      <c r="AH306" s="128" t="str">
        <f>VLOOKUP(B306,'Ma sector'!A:E,5,0)</f>
        <v>Nguyên vật liệu</v>
      </c>
    </row>
    <row r="307" spans="1:34">
      <c r="A307" s="54" t="s">
        <v>76</v>
      </c>
      <c r="B307" s="54">
        <v>300</v>
      </c>
      <c r="C307" s="54">
        <v>4</v>
      </c>
      <c r="D307" s="54">
        <v>213160000</v>
      </c>
      <c r="E307" s="54">
        <v>859590000</v>
      </c>
      <c r="F307" s="54">
        <v>975730000</v>
      </c>
      <c r="G307" s="54">
        <v>561480000</v>
      </c>
      <c r="H307" s="54">
        <v>619650000</v>
      </c>
      <c r="I307" s="54">
        <v>1759780000</v>
      </c>
      <c r="J307" s="54">
        <v>1022830000</v>
      </c>
      <c r="K307" s="54">
        <v>1699190000</v>
      </c>
      <c r="L307" s="54">
        <v>670720000</v>
      </c>
      <c r="M307" s="54">
        <v>735710000</v>
      </c>
      <c r="N307" s="54">
        <v>1168110000</v>
      </c>
      <c r="O307" s="54">
        <v>698820000</v>
      </c>
      <c r="P307" s="54">
        <v>641330000</v>
      </c>
      <c r="Q307" s="54">
        <v>980330000</v>
      </c>
      <c r="R307" s="54">
        <v>658370000</v>
      </c>
      <c r="S307" s="54">
        <v>555130000</v>
      </c>
      <c r="T307" s="54">
        <v>583110000</v>
      </c>
      <c r="U307" s="54">
        <v>550730000</v>
      </c>
      <c r="V307" s="54">
        <v>643110000</v>
      </c>
      <c r="W307" s="54">
        <v>842970000</v>
      </c>
      <c r="X307" s="54">
        <v>20220000</v>
      </c>
      <c r="Y307" s="54">
        <v>338940000</v>
      </c>
      <c r="Z307" s="54">
        <v>752670000</v>
      </c>
      <c r="AA307" s="54">
        <v>445010000</v>
      </c>
      <c r="AB307" s="54">
        <v>267000000</v>
      </c>
      <c r="AC307" s="54">
        <v>109200000</v>
      </c>
      <c r="AD307" s="54">
        <v>14070000</v>
      </c>
      <c r="AE307" s="54">
        <v>781290000</v>
      </c>
      <c r="AF307" s="54">
        <v>60200000</v>
      </c>
      <c r="AG307" s="54">
        <v>94600000</v>
      </c>
      <c r="AH307" s="128" t="str">
        <f>VLOOKUP(B307,'Ma sector'!A:E,5,0)</f>
        <v>Tài chính</v>
      </c>
    </row>
    <row r="308" spans="1:34">
      <c r="A308" s="54" t="s">
        <v>395</v>
      </c>
      <c r="B308" s="54">
        <v>235</v>
      </c>
      <c r="C308" s="54">
        <v>3</v>
      </c>
      <c r="D308" s="54">
        <v>539205000</v>
      </c>
      <c r="E308" s="54">
        <v>2268345000</v>
      </c>
      <c r="F308" s="54">
        <v>6118634000</v>
      </c>
      <c r="G308" s="54">
        <v>7007159000</v>
      </c>
      <c r="H308" s="54">
        <v>3162267000</v>
      </c>
      <c r="I308" s="54">
        <v>3940759000</v>
      </c>
      <c r="J308" s="54">
        <v>2999574000</v>
      </c>
      <c r="K308" s="54">
        <v>1897880000</v>
      </c>
      <c r="L308" s="54">
        <v>920466000</v>
      </c>
      <c r="M308" s="54">
        <v>766259000</v>
      </c>
      <c r="N308" s="54">
        <v>1826124000</v>
      </c>
      <c r="O308" s="54">
        <v>7792447000</v>
      </c>
      <c r="P308" s="54">
        <v>2940973000</v>
      </c>
      <c r="Q308" s="54">
        <v>777400000</v>
      </c>
      <c r="R308" s="54">
        <v>3275576000</v>
      </c>
      <c r="S308" s="54">
        <v>3965403000</v>
      </c>
      <c r="T308" s="54">
        <v>5502051000</v>
      </c>
      <c r="U308" s="54">
        <v>2584626000</v>
      </c>
      <c r="V308" s="54">
        <v>5850790000</v>
      </c>
      <c r="W308" s="54">
        <v>2694586000</v>
      </c>
      <c r="X308" s="54">
        <v>1576107000</v>
      </c>
      <c r="Y308" s="54">
        <v>2827102000</v>
      </c>
      <c r="Z308" s="54">
        <v>4066382000</v>
      </c>
      <c r="AA308" s="54">
        <v>2507571000</v>
      </c>
      <c r="AB308" s="54">
        <v>2102837000</v>
      </c>
      <c r="AC308" s="54">
        <v>4520715000</v>
      </c>
      <c r="AD308" s="54">
        <v>1102686000</v>
      </c>
      <c r="AE308" s="54">
        <v>1833125000</v>
      </c>
      <c r="AF308" s="54">
        <v>1412378000</v>
      </c>
      <c r="AG308" s="54">
        <v>834917000</v>
      </c>
      <c r="AH308" s="128" t="str">
        <f>VLOOKUP(B308,'Ma sector'!A:E,5,0)</f>
        <v>Dược phẩm và Y tế</v>
      </c>
    </row>
    <row r="309" spans="1:34">
      <c r="A309" s="54" t="s">
        <v>396</v>
      </c>
      <c r="B309" s="54">
        <v>336</v>
      </c>
      <c r="C309" s="54">
        <v>3</v>
      </c>
      <c r="D309" s="54">
        <v>142000</v>
      </c>
      <c r="E309" s="54">
        <v>429000</v>
      </c>
      <c r="F309" s="54">
        <v>648000</v>
      </c>
      <c r="G309" s="54">
        <v>0</v>
      </c>
      <c r="H309" s="54">
        <v>225000</v>
      </c>
      <c r="I309" s="54">
        <v>0</v>
      </c>
      <c r="J309" s="54">
        <v>0</v>
      </c>
      <c r="K309" s="54">
        <v>0</v>
      </c>
      <c r="L309" s="54">
        <v>0</v>
      </c>
      <c r="M309" s="54">
        <v>0</v>
      </c>
      <c r="N309" s="54">
        <v>420000</v>
      </c>
      <c r="O309" s="54">
        <v>0</v>
      </c>
      <c r="P309" s="54">
        <v>0</v>
      </c>
      <c r="Q309" s="54">
        <v>7664000</v>
      </c>
      <c r="R309" s="54">
        <v>21500000</v>
      </c>
      <c r="S309" s="54">
        <v>3250000</v>
      </c>
      <c r="T309" s="54">
        <v>6100000</v>
      </c>
      <c r="U309" s="54">
        <v>0</v>
      </c>
      <c r="V309" s="54">
        <v>57000</v>
      </c>
      <c r="W309" s="54">
        <v>60000</v>
      </c>
      <c r="X309" s="54">
        <v>64000</v>
      </c>
      <c r="Y309" s="54">
        <v>0</v>
      </c>
      <c r="Z309" s="54">
        <v>60000</v>
      </c>
      <c r="AA309" s="54">
        <v>64000</v>
      </c>
      <c r="AB309" s="54">
        <v>0</v>
      </c>
      <c r="AC309" s="54">
        <v>0</v>
      </c>
      <c r="AD309" s="54">
        <v>0</v>
      </c>
      <c r="AE309" s="54">
        <v>0</v>
      </c>
      <c r="AF309" s="54">
        <v>0</v>
      </c>
      <c r="AG309" s="54">
        <v>0</v>
      </c>
      <c r="AH309" s="128" t="str">
        <f>VLOOKUP(B309,'Ma sector'!A:E,5,0)</f>
        <v>Tài chính</v>
      </c>
    </row>
    <row r="310" spans="1:34">
      <c r="A310" s="54" t="s">
        <v>397</v>
      </c>
      <c r="B310" s="54">
        <v>336</v>
      </c>
      <c r="C310" s="54">
        <v>1</v>
      </c>
      <c r="D310" s="54">
        <v>6081806000</v>
      </c>
      <c r="E310" s="54">
        <v>19683804000</v>
      </c>
      <c r="F310" s="54">
        <v>11636508000</v>
      </c>
      <c r="G310" s="54">
        <v>24008166000</v>
      </c>
      <c r="H310" s="54">
        <v>7005279000</v>
      </c>
      <c r="I310" s="54">
        <v>9057044000</v>
      </c>
      <c r="J310" s="54">
        <v>8126393000</v>
      </c>
      <c r="K310" s="54">
        <v>6345619000</v>
      </c>
      <c r="L310" s="54">
        <v>4317822000</v>
      </c>
      <c r="M310" s="54">
        <v>4223806000</v>
      </c>
      <c r="N310" s="54">
        <v>5506703000</v>
      </c>
      <c r="O310" s="54">
        <v>13517305000</v>
      </c>
      <c r="P310" s="54">
        <v>4067368000</v>
      </c>
      <c r="Q310" s="54">
        <v>11053886000</v>
      </c>
      <c r="R310" s="54">
        <v>9810947000</v>
      </c>
      <c r="S310" s="54">
        <v>6857779000</v>
      </c>
      <c r="T310" s="54">
        <v>11484458000</v>
      </c>
      <c r="U310" s="54">
        <v>9853245000</v>
      </c>
      <c r="V310" s="54">
        <v>5152002000</v>
      </c>
      <c r="W310" s="54">
        <v>6415772000</v>
      </c>
      <c r="X310" s="54">
        <v>5623890000</v>
      </c>
      <c r="Y310" s="54">
        <v>8266839000</v>
      </c>
      <c r="Z310" s="54">
        <v>9920305000</v>
      </c>
      <c r="AA310" s="54">
        <v>7120969000</v>
      </c>
      <c r="AB310" s="54">
        <v>6393172000</v>
      </c>
      <c r="AC310" s="54">
        <v>9742054000</v>
      </c>
      <c r="AD310" s="54">
        <v>7130793000</v>
      </c>
      <c r="AE310" s="54">
        <v>4722418000</v>
      </c>
      <c r="AF310" s="54">
        <v>4406426000</v>
      </c>
      <c r="AG310" s="54">
        <v>3984401000</v>
      </c>
      <c r="AH310" s="128" t="str">
        <f>VLOOKUP(B310,'Ma sector'!A:E,5,0)</f>
        <v>Tài chính</v>
      </c>
    </row>
    <row r="311" spans="1:34">
      <c r="A311" s="54" t="s">
        <v>398</v>
      </c>
      <c r="B311" s="54">
        <v>180</v>
      </c>
      <c r="C311" s="54">
        <v>4</v>
      </c>
      <c r="D311" s="54">
        <v>0</v>
      </c>
      <c r="E311" s="54">
        <v>0</v>
      </c>
      <c r="F311" s="54">
        <v>0</v>
      </c>
      <c r="G311" s="54">
        <v>0</v>
      </c>
      <c r="H311" s="54">
        <v>0</v>
      </c>
      <c r="I311" s="54">
        <v>119000000</v>
      </c>
      <c r="J311" s="54">
        <v>0</v>
      </c>
      <c r="K311" s="54">
        <v>0</v>
      </c>
      <c r="L311" s="54">
        <v>0</v>
      </c>
      <c r="M311" s="54">
        <v>0</v>
      </c>
      <c r="N311" s="54">
        <v>0</v>
      </c>
      <c r="O311" s="54">
        <v>0</v>
      </c>
      <c r="P311" s="54">
        <v>0</v>
      </c>
      <c r="Q311" s="54">
        <v>0</v>
      </c>
      <c r="R311" s="54">
        <v>0</v>
      </c>
      <c r="S311" s="54">
        <v>0</v>
      </c>
      <c r="T311" s="54">
        <v>0</v>
      </c>
      <c r="U311" s="54">
        <v>0</v>
      </c>
      <c r="V311" s="54">
        <v>0</v>
      </c>
      <c r="W311" s="54">
        <v>0</v>
      </c>
      <c r="X311" s="54">
        <v>0</v>
      </c>
      <c r="Y311" s="54">
        <v>0</v>
      </c>
      <c r="Z311" s="54">
        <v>0</v>
      </c>
      <c r="AA311" s="54">
        <v>0</v>
      </c>
      <c r="AB311" s="54">
        <v>0</v>
      </c>
      <c r="AC311" s="54">
        <v>0</v>
      </c>
      <c r="AD311" s="54">
        <v>0</v>
      </c>
      <c r="AE311" s="54">
        <v>0</v>
      </c>
      <c r="AF311" s="54">
        <v>0</v>
      </c>
      <c r="AG311" s="54">
        <v>0</v>
      </c>
      <c r="AH311" s="128" t="str">
        <f>VLOOKUP(B311,'Ma sector'!A:E,5,0)</f>
        <v>Công nghiệp</v>
      </c>
    </row>
    <row r="312" spans="1:34">
      <c r="A312" s="54" t="s">
        <v>399</v>
      </c>
      <c r="B312" s="54">
        <v>218</v>
      </c>
      <c r="C312" s="54">
        <v>1</v>
      </c>
      <c r="D312" s="54">
        <v>1612045000</v>
      </c>
      <c r="E312" s="54">
        <v>5108298000</v>
      </c>
      <c r="F312" s="54">
        <v>3024717000</v>
      </c>
      <c r="G312" s="54">
        <v>5127707000</v>
      </c>
      <c r="H312" s="54">
        <v>1440560000</v>
      </c>
      <c r="I312" s="54">
        <v>3400859000</v>
      </c>
      <c r="J312" s="54">
        <v>1203623000</v>
      </c>
      <c r="K312" s="54">
        <v>1204907000</v>
      </c>
      <c r="L312" s="54">
        <v>698669000</v>
      </c>
      <c r="M312" s="54">
        <v>1137661000</v>
      </c>
      <c r="N312" s="54">
        <v>1310958000</v>
      </c>
      <c r="O312" s="54">
        <v>2669302000</v>
      </c>
      <c r="P312" s="54">
        <v>51815747800</v>
      </c>
      <c r="Q312" s="54">
        <v>1389640000</v>
      </c>
      <c r="R312" s="54">
        <v>3186721000</v>
      </c>
      <c r="S312" s="54">
        <v>839205000</v>
      </c>
      <c r="T312" s="54">
        <v>1625339000</v>
      </c>
      <c r="U312" s="54">
        <v>73639872000</v>
      </c>
      <c r="V312" s="54">
        <v>368574000</v>
      </c>
      <c r="W312" s="54">
        <v>549960000</v>
      </c>
      <c r="X312" s="54">
        <v>3659981000</v>
      </c>
      <c r="Y312" s="54">
        <v>17290700000</v>
      </c>
      <c r="Z312" s="54">
        <v>650827000</v>
      </c>
      <c r="AA312" s="54">
        <v>1897644000</v>
      </c>
      <c r="AB312" s="54">
        <v>242776000</v>
      </c>
      <c r="AC312" s="54">
        <v>426156000</v>
      </c>
      <c r="AD312" s="54">
        <v>1129056000</v>
      </c>
      <c r="AE312" s="54">
        <v>24985210000</v>
      </c>
      <c r="AF312" s="54">
        <v>25264339000</v>
      </c>
      <c r="AG312" s="54">
        <v>5005942000</v>
      </c>
      <c r="AH312" s="128" t="str">
        <f>VLOOKUP(B312,'Ma sector'!A:E,5,0)</f>
        <v>Hàng Tiêu dùng</v>
      </c>
    </row>
    <row r="313" spans="1:34">
      <c r="A313" s="54" t="s">
        <v>400</v>
      </c>
      <c r="B313" s="54">
        <v>336</v>
      </c>
      <c r="C313" s="54">
        <v>2</v>
      </c>
      <c r="D313" s="54">
        <v>8059285000</v>
      </c>
      <c r="E313" s="54">
        <v>10823366000</v>
      </c>
      <c r="F313" s="54">
        <v>8161806000</v>
      </c>
      <c r="G313" s="54">
        <v>6701583000</v>
      </c>
      <c r="H313" s="54">
        <v>2161934000</v>
      </c>
      <c r="I313" s="54">
        <v>3251698000</v>
      </c>
      <c r="J313" s="54">
        <v>2797740000</v>
      </c>
      <c r="K313" s="54">
        <v>1065341000</v>
      </c>
      <c r="L313" s="54">
        <v>609307000</v>
      </c>
      <c r="M313" s="54">
        <v>1287418000</v>
      </c>
      <c r="N313" s="54">
        <v>1085184000</v>
      </c>
      <c r="O313" s="54">
        <v>2069583000</v>
      </c>
      <c r="P313" s="54">
        <v>5425554000</v>
      </c>
      <c r="Q313" s="54">
        <v>488803000</v>
      </c>
      <c r="R313" s="54">
        <v>737938000</v>
      </c>
      <c r="S313" s="54">
        <v>1457306000</v>
      </c>
      <c r="T313" s="54">
        <v>1318388000</v>
      </c>
      <c r="U313" s="54">
        <v>1804680000</v>
      </c>
      <c r="V313" s="54">
        <v>676993000</v>
      </c>
      <c r="W313" s="54">
        <v>876286000</v>
      </c>
      <c r="X313" s="54">
        <v>308786000</v>
      </c>
      <c r="Y313" s="54">
        <v>954355000</v>
      </c>
      <c r="Z313" s="54">
        <v>2090502000</v>
      </c>
      <c r="AA313" s="54">
        <v>1184375000</v>
      </c>
      <c r="AB313" s="54">
        <v>1638384000</v>
      </c>
      <c r="AC313" s="54">
        <v>3085582000</v>
      </c>
      <c r="AD313" s="54">
        <v>671099000</v>
      </c>
      <c r="AE313" s="54">
        <v>1470199000</v>
      </c>
      <c r="AF313" s="54">
        <v>654488000</v>
      </c>
      <c r="AG313" s="54">
        <v>468944000</v>
      </c>
      <c r="AH313" s="128" t="str">
        <f>VLOOKUP(B313,'Ma sector'!A:E,5,0)</f>
        <v>Tài chính</v>
      </c>
    </row>
    <row r="314" spans="1:34">
      <c r="A314" s="54" t="s">
        <v>401</v>
      </c>
      <c r="B314" s="54">
        <v>336</v>
      </c>
      <c r="C314" s="54">
        <v>4</v>
      </c>
      <c r="D314" s="54">
        <v>11936000</v>
      </c>
      <c r="E314" s="54">
        <v>454688000</v>
      </c>
      <c r="F314" s="54">
        <v>194218000</v>
      </c>
      <c r="G314" s="54">
        <v>63581000</v>
      </c>
      <c r="H314" s="54">
        <v>25778000</v>
      </c>
      <c r="I314" s="54">
        <v>215717000</v>
      </c>
      <c r="J314" s="54">
        <v>187054000</v>
      </c>
      <c r="K314" s="54">
        <v>587569000</v>
      </c>
      <c r="L314" s="54">
        <v>86009000</v>
      </c>
      <c r="M314" s="54">
        <v>175600000</v>
      </c>
      <c r="N314" s="54">
        <v>812613000</v>
      </c>
      <c r="O314" s="54">
        <v>1274611000</v>
      </c>
      <c r="P314" s="54">
        <v>422415000</v>
      </c>
      <c r="Q314" s="54">
        <v>488031000</v>
      </c>
      <c r="R314" s="54">
        <v>141200000</v>
      </c>
      <c r="S314" s="54">
        <v>298720000</v>
      </c>
      <c r="T314" s="54">
        <v>250098000</v>
      </c>
      <c r="U314" s="54">
        <v>132482000</v>
      </c>
      <c r="V314" s="54">
        <v>226666000</v>
      </c>
      <c r="W314" s="54">
        <v>319872000</v>
      </c>
      <c r="X314" s="54">
        <v>54594000</v>
      </c>
      <c r="Y314" s="54">
        <v>368210000</v>
      </c>
      <c r="Z314" s="54">
        <v>54488000</v>
      </c>
      <c r="AA314" s="54">
        <v>13020000</v>
      </c>
      <c r="AB314" s="54">
        <v>86800000</v>
      </c>
      <c r="AC314" s="54">
        <v>61500000</v>
      </c>
      <c r="AD314" s="54">
        <v>86100000</v>
      </c>
      <c r="AE314" s="54">
        <v>362000</v>
      </c>
      <c r="AF314" s="54">
        <v>53997000</v>
      </c>
      <c r="AG314" s="54">
        <v>52267000</v>
      </c>
      <c r="AH314" s="128" t="str">
        <f>VLOOKUP(B314,'Ma sector'!A:E,5,0)</f>
        <v>Tài chính</v>
      </c>
    </row>
    <row r="315" spans="1:34">
      <c r="A315" s="54" t="s">
        <v>402</v>
      </c>
      <c r="B315" s="54">
        <v>166</v>
      </c>
      <c r="C315" s="54">
        <v>4</v>
      </c>
      <c r="D315" s="54">
        <v>109770000</v>
      </c>
      <c r="E315" s="54">
        <v>553210000</v>
      </c>
      <c r="F315" s="54">
        <v>332450000</v>
      </c>
      <c r="G315" s="54">
        <v>517240000</v>
      </c>
      <c r="H315" s="54">
        <v>346230000</v>
      </c>
      <c r="I315" s="54">
        <v>142600000</v>
      </c>
      <c r="J315" s="54">
        <v>435240000</v>
      </c>
      <c r="K315" s="54">
        <v>123190000</v>
      </c>
      <c r="L315" s="54">
        <v>75380000</v>
      </c>
      <c r="M315" s="54">
        <v>623710000</v>
      </c>
      <c r="N315" s="54">
        <v>639530000</v>
      </c>
      <c r="O315" s="54">
        <v>139660000</v>
      </c>
      <c r="P315" s="54">
        <v>98980000</v>
      </c>
      <c r="Q315" s="54">
        <v>229580000</v>
      </c>
      <c r="R315" s="54">
        <v>339890000</v>
      </c>
      <c r="S315" s="54">
        <v>188940000</v>
      </c>
      <c r="T315" s="54">
        <v>494780000</v>
      </c>
      <c r="U315" s="54">
        <v>100080000</v>
      </c>
      <c r="V315" s="54">
        <v>128960000</v>
      </c>
      <c r="W315" s="54">
        <v>846960000</v>
      </c>
      <c r="X315" s="54">
        <v>0</v>
      </c>
      <c r="Y315" s="54">
        <v>81540000</v>
      </c>
      <c r="Z315" s="54">
        <v>317440000</v>
      </c>
      <c r="AA315" s="54">
        <v>79060000</v>
      </c>
      <c r="AB315" s="54">
        <v>73380000</v>
      </c>
      <c r="AC315" s="54">
        <v>122670000</v>
      </c>
      <c r="AD315" s="54">
        <v>331870000</v>
      </c>
      <c r="AE315" s="54">
        <v>155020000</v>
      </c>
      <c r="AF315" s="54">
        <v>10030000</v>
      </c>
      <c r="AG315" s="54">
        <v>104980000</v>
      </c>
      <c r="AH315" s="128" t="str">
        <f>VLOOKUP(B315,'Ma sector'!A:E,5,0)</f>
        <v>Nguyên vật liệu</v>
      </c>
    </row>
    <row r="316" spans="1:34">
      <c r="A316" s="54" t="s">
        <v>403</v>
      </c>
      <c r="B316" s="54">
        <v>180</v>
      </c>
      <c r="C316" s="54">
        <v>4</v>
      </c>
      <c r="D316" s="54">
        <v>57910000</v>
      </c>
      <c r="E316" s="54">
        <v>67880000</v>
      </c>
      <c r="F316" s="54">
        <v>220000</v>
      </c>
      <c r="G316" s="54">
        <v>45360000</v>
      </c>
      <c r="H316" s="54">
        <v>72050000</v>
      </c>
      <c r="I316" s="54">
        <v>38110000</v>
      </c>
      <c r="J316" s="54">
        <v>98320000</v>
      </c>
      <c r="K316" s="54">
        <v>31250000</v>
      </c>
      <c r="L316" s="54">
        <v>64380000</v>
      </c>
      <c r="M316" s="54">
        <v>220000</v>
      </c>
      <c r="N316" s="54">
        <v>167220000</v>
      </c>
      <c r="O316" s="54">
        <v>33140000</v>
      </c>
      <c r="P316" s="54">
        <v>11410000</v>
      </c>
      <c r="Q316" s="54">
        <v>215150000</v>
      </c>
      <c r="R316" s="54">
        <v>39060000</v>
      </c>
      <c r="S316" s="54">
        <v>1530000</v>
      </c>
      <c r="T316" s="54">
        <v>115880000</v>
      </c>
      <c r="U316" s="54">
        <v>55960000</v>
      </c>
      <c r="V316" s="54">
        <v>32410000</v>
      </c>
      <c r="W316" s="54">
        <v>4000000</v>
      </c>
      <c r="X316" s="54">
        <v>1000000</v>
      </c>
      <c r="Y316" s="54">
        <v>4390000</v>
      </c>
      <c r="Z316" s="54">
        <v>66890000</v>
      </c>
      <c r="AA316" s="54">
        <v>37520000</v>
      </c>
      <c r="AB316" s="54">
        <v>3090000</v>
      </c>
      <c r="AC316" s="54">
        <v>190000</v>
      </c>
      <c r="AD316" s="54">
        <v>180000</v>
      </c>
      <c r="AE316" s="54">
        <v>6520000</v>
      </c>
      <c r="AF316" s="54">
        <v>8860000</v>
      </c>
      <c r="AG316" s="54">
        <v>83650000</v>
      </c>
      <c r="AH316" s="128" t="str">
        <f>VLOOKUP(B316,'Ma sector'!A:E,5,0)</f>
        <v>Công nghiệp</v>
      </c>
    </row>
    <row r="317" spans="1:34">
      <c r="A317" s="54" t="s">
        <v>404</v>
      </c>
      <c r="B317" s="54">
        <v>274</v>
      </c>
      <c r="C317" s="54">
        <v>4</v>
      </c>
      <c r="D317" s="54">
        <v>11316774000</v>
      </c>
      <c r="E317" s="54">
        <v>5481759000</v>
      </c>
      <c r="F317" s="54">
        <v>10827158000</v>
      </c>
      <c r="G317" s="54">
        <v>9743989000</v>
      </c>
      <c r="H317" s="54">
        <v>9719468000</v>
      </c>
      <c r="I317" s="54">
        <v>4020398000</v>
      </c>
      <c r="J317" s="54">
        <v>4207720000</v>
      </c>
      <c r="K317" s="54">
        <v>4717205000</v>
      </c>
      <c r="L317" s="54">
        <v>6195055000</v>
      </c>
      <c r="M317" s="54">
        <v>4738155000</v>
      </c>
      <c r="N317" s="54">
        <v>3781287000</v>
      </c>
      <c r="O317" s="54">
        <v>3472016000</v>
      </c>
      <c r="P317" s="54">
        <v>2589482000</v>
      </c>
      <c r="Q317" s="54">
        <v>1846330000</v>
      </c>
      <c r="R317" s="54">
        <v>2923454000</v>
      </c>
      <c r="S317" s="54">
        <v>1516512000</v>
      </c>
      <c r="T317" s="54">
        <v>1782218000</v>
      </c>
      <c r="U317" s="54">
        <v>1445660000</v>
      </c>
      <c r="V317" s="54">
        <v>1209246000</v>
      </c>
      <c r="W317" s="54">
        <v>2039613000</v>
      </c>
      <c r="X317" s="54">
        <v>2649027000</v>
      </c>
      <c r="Y317" s="54">
        <v>928239000</v>
      </c>
      <c r="Z317" s="54">
        <v>2557996000</v>
      </c>
      <c r="AA317" s="54">
        <v>775392000</v>
      </c>
      <c r="AB317" s="54">
        <v>240295000</v>
      </c>
      <c r="AC317" s="54">
        <v>563984000</v>
      </c>
      <c r="AD317" s="54">
        <v>889149000</v>
      </c>
      <c r="AE317" s="54">
        <v>2409284000</v>
      </c>
      <c r="AF317" s="54">
        <v>1600329000</v>
      </c>
      <c r="AG317" s="54">
        <v>1396222000</v>
      </c>
      <c r="AH317" s="128" t="str">
        <f>VLOOKUP(B317,'Ma sector'!A:E,5,0)</f>
        <v>Tiện ích Cộng đồng</v>
      </c>
    </row>
    <row r="318" spans="1:34">
      <c r="A318" s="54" t="s">
        <v>405</v>
      </c>
      <c r="B318" s="54">
        <v>159</v>
      </c>
      <c r="C318" s="54">
        <v>4</v>
      </c>
      <c r="D318" s="54">
        <v>1880000</v>
      </c>
      <c r="E318" s="54">
        <v>841110000</v>
      </c>
      <c r="F318" s="54">
        <v>31380000</v>
      </c>
      <c r="G318" s="54">
        <v>69170000</v>
      </c>
      <c r="H318" s="54">
        <v>248790000</v>
      </c>
      <c r="I318" s="54">
        <v>289720000</v>
      </c>
      <c r="J318" s="54">
        <v>178600000</v>
      </c>
      <c r="K318" s="54">
        <v>177340000</v>
      </c>
      <c r="L318" s="54">
        <v>166200000</v>
      </c>
      <c r="M318" s="54">
        <v>81000000</v>
      </c>
      <c r="N318" s="54">
        <v>25900000</v>
      </c>
      <c r="O318" s="54">
        <v>41820000</v>
      </c>
      <c r="P318" s="54">
        <v>17810000</v>
      </c>
      <c r="Q318" s="54">
        <v>26690000</v>
      </c>
      <c r="R318" s="54">
        <v>133370000</v>
      </c>
      <c r="S318" s="54">
        <v>105820000</v>
      </c>
      <c r="T318" s="54">
        <v>121110000</v>
      </c>
      <c r="U318" s="54">
        <v>9900000</v>
      </c>
      <c r="V318" s="54">
        <v>78750000</v>
      </c>
      <c r="W318" s="54">
        <v>75430000</v>
      </c>
      <c r="X318" s="54">
        <v>0</v>
      </c>
      <c r="Y318" s="54">
        <v>19800000</v>
      </c>
      <c r="Z318" s="54">
        <v>45840000</v>
      </c>
      <c r="AA318" s="54">
        <v>0</v>
      </c>
      <c r="AB318" s="54">
        <v>33000000</v>
      </c>
      <c r="AC318" s="54">
        <v>34000000</v>
      </c>
      <c r="AD318" s="54">
        <v>4000000</v>
      </c>
      <c r="AE318" s="54">
        <v>7000000</v>
      </c>
      <c r="AF318" s="54">
        <v>0</v>
      </c>
      <c r="AG318" s="54">
        <v>58000000</v>
      </c>
      <c r="AH318" s="128" t="str">
        <f>VLOOKUP(B318,'Ma sector'!A:E,5,0)</f>
        <v>Nguyên vật liệu</v>
      </c>
    </row>
    <row r="319" spans="1:34">
      <c r="A319" s="54" t="s">
        <v>72</v>
      </c>
      <c r="B319" s="54">
        <v>300</v>
      </c>
      <c r="C319" s="54">
        <v>2</v>
      </c>
      <c r="D319" s="54">
        <v>19193928000</v>
      </c>
      <c r="E319" s="54">
        <v>72580560000</v>
      </c>
      <c r="F319" s="54">
        <v>45545092500</v>
      </c>
      <c r="G319" s="54">
        <v>62392990000</v>
      </c>
      <c r="H319" s="54">
        <v>41338769000</v>
      </c>
      <c r="I319" s="54">
        <v>50092579000</v>
      </c>
      <c r="J319" s="54">
        <v>21288041200</v>
      </c>
      <c r="K319" s="54">
        <v>32019600000</v>
      </c>
      <c r="L319" s="54">
        <v>19730384800</v>
      </c>
      <c r="M319" s="54">
        <v>19647166000</v>
      </c>
      <c r="N319" s="54">
        <v>27715014000</v>
      </c>
      <c r="O319" s="54">
        <v>26187176000</v>
      </c>
      <c r="P319" s="54">
        <v>29964615000</v>
      </c>
      <c r="Q319" s="54">
        <v>19459510000</v>
      </c>
      <c r="R319" s="54">
        <v>13548800000</v>
      </c>
      <c r="S319" s="54">
        <v>7787914000</v>
      </c>
      <c r="T319" s="54">
        <v>19325008000</v>
      </c>
      <c r="U319" s="54">
        <v>19467222000</v>
      </c>
      <c r="V319" s="54">
        <v>8660710000</v>
      </c>
      <c r="W319" s="54">
        <v>19343530000</v>
      </c>
      <c r="X319" s="54">
        <v>3420642000</v>
      </c>
      <c r="Y319" s="54">
        <v>8053408000</v>
      </c>
      <c r="Z319" s="54">
        <v>26761298000</v>
      </c>
      <c r="AA319" s="54">
        <v>11953890000</v>
      </c>
      <c r="AB319" s="54">
        <v>9745600000</v>
      </c>
      <c r="AC319" s="54">
        <v>13199410000</v>
      </c>
      <c r="AD319" s="54">
        <v>6050102000</v>
      </c>
      <c r="AE319" s="54">
        <v>9053730000</v>
      </c>
      <c r="AF319" s="54">
        <v>7361186000</v>
      </c>
      <c r="AG319" s="54">
        <v>3276690000</v>
      </c>
      <c r="AH319" s="128" t="str">
        <f>VLOOKUP(B319,'Ma sector'!A:E,5,0)</f>
        <v>Tài chính</v>
      </c>
    </row>
    <row r="320" spans="1:34">
      <c r="A320" s="54" t="s">
        <v>406</v>
      </c>
      <c r="B320" s="54">
        <v>221</v>
      </c>
      <c r="C320" s="54">
        <v>4</v>
      </c>
      <c r="D320" s="54">
        <v>574484000</v>
      </c>
      <c r="E320" s="54">
        <v>749972000</v>
      </c>
      <c r="F320" s="54">
        <v>629037000</v>
      </c>
      <c r="G320" s="54">
        <v>755008000</v>
      </c>
      <c r="H320" s="54">
        <v>245881000</v>
      </c>
      <c r="I320" s="54">
        <v>1252622000</v>
      </c>
      <c r="J320" s="54">
        <v>446584000</v>
      </c>
      <c r="K320" s="54">
        <v>667443000</v>
      </c>
      <c r="L320" s="54">
        <v>208162000</v>
      </c>
      <c r="M320" s="54">
        <v>113347000</v>
      </c>
      <c r="N320" s="54">
        <v>658736000</v>
      </c>
      <c r="O320" s="54">
        <v>283997000</v>
      </c>
      <c r="P320" s="54">
        <v>353604000</v>
      </c>
      <c r="Q320" s="54">
        <v>692010000</v>
      </c>
      <c r="R320" s="54">
        <v>338899000</v>
      </c>
      <c r="S320" s="54">
        <v>479415000</v>
      </c>
      <c r="T320" s="54">
        <v>174946000</v>
      </c>
      <c r="U320" s="54">
        <v>360674000</v>
      </c>
      <c r="V320" s="54">
        <v>85580000</v>
      </c>
      <c r="W320" s="54">
        <v>104216000</v>
      </c>
      <c r="X320" s="54">
        <v>552954000</v>
      </c>
      <c r="Y320" s="54">
        <v>49773000</v>
      </c>
      <c r="Z320" s="54">
        <v>868072000</v>
      </c>
      <c r="AA320" s="54">
        <v>61637000</v>
      </c>
      <c r="AB320" s="54">
        <v>161769000</v>
      </c>
      <c r="AC320" s="54">
        <v>190801000</v>
      </c>
      <c r="AD320" s="54">
        <v>75877000</v>
      </c>
      <c r="AE320" s="54">
        <v>148656000</v>
      </c>
      <c r="AF320" s="54">
        <v>283025000</v>
      </c>
      <c r="AG320" s="54">
        <v>246142000</v>
      </c>
      <c r="AH320" s="128" t="str">
        <f>VLOOKUP(B320,'Ma sector'!A:E,5,0)</f>
        <v>Hàng Tiêu dùng</v>
      </c>
    </row>
    <row r="321" spans="1:34">
      <c r="A321" s="54" t="s">
        <v>407</v>
      </c>
      <c r="B321" s="54">
        <v>159</v>
      </c>
      <c r="C321" s="54">
        <v>4</v>
      </c>
      <c r="D321" s="54">
        <v>2040000</v>
      </c>
      <c r="E321" s="54">
        <v>0</v>
      </c>
      <c r="F321" s="54">
        <v>550000</v>
      </c>
      <c r="G321" s="54">
        <v>3000000</v>
      </c>
      <c r="H321" s="54">
        <v>650000</v>
      </c>
      <c r="I321" s="54">
        <v>590000</v>
      </c>
      <c r="J321" s="54">
        <v>640000</v>
      </c>
      <c r="K321" s="54">
        <v>0</v>
      </c>
      <c r="L321" s="54">
        <v>580000</v>
      </c>
      <c r="M321" s="54">
        <v>0</v>
      </c>
      <c r="N321" s="54">
        <v>530000</v>
      </c>
      <c r="O321" s="54">
        <v>480000</v>
      </c>
      <c r="P321" s="54">
        <v>1840000</v>
      </c>
      <c r="Q321" s="54">
        <v>0</v>
      </c>
      <c r="R321" s="54">
        <v>0</v>
      </c>
      <c r="S321" s="54">
        <v>0</v>
      </c>
      <c r="T321" s="54">
        <v>0</v>
      </c>
      <c r="U321" s="54">
        <v>2300000</v>
      </c>
      <c r="V321" s="54">
        <v>1500000</v>
      </c>
      <c r="W321" s="54">
        <v>0</v>
      </c>
      <c r="X321" s="54">
        <v>0</v>
      </c>
      <c r="Y321" s="54">
        <v>450000</v>
      </c>
      <c r="Z321" s="54">
        <v>0</v>
      </c>
      <c r="AA321" s="54">
        <v>0</v>
      </c>
      <c r="AB321" s="54">
        <v>0</v>
      </c>
      <c r="AC321" s="54">
        <v>0</v>
      </c>
      <c r="AD321" s="54">
        <v>3430000</v>
      </c>
      <c r="AE321" s="54">
        <v>0</v>
      </c>
      <c r="AF321" s="54">
        <v>0</v>
      </c>
      <c r="AG321" s="54">
        <v>0</v>
      </c>
      <c r="AH321" s="128" t="str">
        <f>VLOOKUP(B321,'Ma sector'!A:E,5,0)</f>
        <v>Nguyên vật liệu</v>
      </c>
    </row>
    <row r="322" spans="1:34">
      <c r="A322" s="54" t="s">
        <v>408</v>
      </c>
      <c r="B322" s="54">
        <v>166</v>
      </c>
      <c r="C322" s="54">
        <v>4</v>
      </c>
      <c r="D322" s="54">
        <v>2801691000</v>
      </c>
      <c r="E322" s="54">
        <v>8764176000</v>
      </c>
      <c r="F322" s="54">
        <v>3765814000</v>
      </c>
      <c r="G322" s="54">
        <v>5569588000</v>
      </c>
      <c r="H322" s="54">
        <v>3560735000</v>
      </c>
      <c r="I322" s="54">
        <v>5409383000</v>
      </c>
      <c r="J322" s="54">
        <v>5491210000</v>
      </c>
      <c r="K322" s="54">
        <v>3078636000</v>
      </c>
      <c r="L322" s="54">
        <v>2296010000</v>
      </c>
      <c r="M322" s="54">
        <v>3521635000</v>
      </c>
      <c r="N322" s="54">
        <v>2455460000</v>
      </c>
      <c r="O322" s="54">
        <v>4496937000</v>
      </c>
      <c r="P322" s="54">
        <v>779134000</v>
      </c>
      <c r="Q322" s="54">
        <v>1252037000</v>
      </c>
      <c r="R322" s="54">
        <v>3562894000</v>
      </c>
      <c r="S322" s="54">
        <v>1104435000</v>
      </c>
      <c r="T322" s="54">
        <v>2787763000</v>
      </c>
      <c r="U322" s="54">
        <v>1449272000</v>
      </c>
      <c r="V322" s="54">
        <v>1421306000</v>
      </c>
      <c r="W322" s="54">
        <v>1835755000</v>
      </c>
      <c r="X322" s="54">
        <v>1014415000</v>
      </c>
      <c r="Y322" s="54">
        <v>1805576000</v>
      </c>
      <c r="Z322" s="54">
        <v>4852538000</v>
      </c>
      <c r="AA322" s="54">
        <v>2773252000</v>
      </c>
      <c r="AB322" s="54">
        <v>730881000</v>
      </c>
      <c r="AC322" s="54">
        <v>854002000</v>
      </c>
      <c r="AD322" s="54">
        <v>786114000</v>
      </c>
      <c r="AE322" s="54">
        <v>695002000</v>
      </c>
      <c r="AF322" s="54">
        <v>670010000</v>
      </c>
      <c r="AG322" s="54">
        <v>612638000</v>
      </c>
      <c r="AH322" s="128" t="str">
        <f>VLOOKUP(B322,'Ma sector'!A:E,5,0)</f>
        <v>Nguyên vật liệu</v>
      </c>
    </row>
    <row r="323" spans="1:34">
      <c r="A323" s="54" t="s">
        <v>409</v>
      </c>
      <c r="B323" s="54">
        <v>166</v>
      </c>
      <c r="C323" s="54">
        <v>3</v>
      </c>
      <c r="D323" s="54">
        <v>1699263000</v>
      </c>
      <c r="E323" s="54">
        <v>359767000</v>
      </c>
      <c r="F323" s="54">
        <v>816487000</v>
      </c>
      <c r="G323" s="54">
        <v>343868000</v>
      </c>
      <c r="H323" s="54">
        <v>573550000</v>
      </c>
      <c r="I323" s="54">
        <v>382010000</v>
      </c>
      <c r="J323" s="54">
        <v>14533000</v>
      </c>
      <c r="K323" s="54">
        <v>105362000</v>
      </c>
      <c r="L323" s="54">
        <v>169237000</v>
      </c>
      <c r="M323" s="54">
        <v>130300000</v>
      </c>
      <c r="N323" s="54">
        <v>10250000</v>
      </c>
      <c r="O323" s="54">
        <v>4080000</v>
      </c>
      <c r="P323" s="54">
        <v>118384000</v>
      </c>
      <c r="Q323" s="54">
        <v>724888000</v>
      </c>
      <c r="R323" s="54">
        <v>40000000</v>
      </c>
      <c r="S323" s="54">
        <v>675600000</v>
      </c>
      <c r="T323" s="54">
        <v>194157000</v>
      </c>
      <c r="U323" s="54">
        <v>1165596000</v>
      </c>
      <c r="V323" s="54">
        <v>2044041000</v>
      </c>
      <c r="W323" s="54">
        <v>187995000</v>
      </c>
      <c r="X323" s="54">
        <v>24318000</v>
      </c>
      <c r="Y323" s="54">
        <v>301270000</v>
      </c>
      <c r="Z323" s="54">
        <v>233202000</v>
      </c>
      <c r="AA323" s="54">
        <v>41611000</v>
      </c>
      <c r="AB323" s="54">
        <v>1450838000</v>
      </c>
      <c r="AC323" s="54">
        <v>964218000</v>
      </c>
      <c r="AD323" s="54">
        <v>829426000</v>
      </c>
      <c r="AE323" s="54">
        <v>691117000</v>
      </c>
      <c r="AF323" s="54">
        <v>667429000</v>
      </c>
      <c r="AG323" s="54">
        <v>827229000</v>
      </c>
      <c r="AH323" s="128" t="str">
        <f>VLOOKUP(B323,'Ma sector'!A:E,5,0)</f>
        <v>Nguyên vật liệu</v>
      </c>
    </row>
    <row r="324" spans="1:34">
      <c r="A324" s="54" t="s">
        <v>410</v>
      </c>
      <c r="B324" s="54">
        <v>219</v>
      </c>
      <c r="C324" s="54">
        <v>4</v>
      </c>
      <c r="D324" s="54">
        <v>209070000</v>
      </c>
      <c r="E324" s="54">
        <v>108810000</v>
      </c>
      <c r="F324" s="54">
        <v>244140000</v>
      </c>
      <c r="G324" s="54">
        <v>121940000</v>
      </c>
      <c r="H324" s="54">
        <v>91840000</v>
      </c>
      <c r="I324" s="54">
        <v>45730000</v>
      </c>
      <c r="J324" s="54">
        <v>57390000</v>
      </c>
      <c r="K324" s="54">
        <v>101170000</v>
      </c>
      <c r="L324" s="54">
        <v>116880000</v>
      </c>
      <c r="M324" s="54">
        <v>59140000</v>
      </c>
      <c r="N324" s="54">
        <v>495640000</v>
      </c>
      <c r="O324" s="54">
        <v>1005060000</v>
      </c>
      <c r="P324" s="54">
        <v>102180000</v>
      </c>
      <c r="Q324" s="54">
        <v>55460000</v>
      </c>
      <c r="R324" s="54">
        <v>322860000</v>
      </c>
      <c r="S324" s="54">
        <v>85890000</v>
      </c>
      <c r="T324" s="54">
        <v>38790000</v>
      </c>
      <c r="U324" s="54">
        <v>108360000</v>
      </c>
      <c r="V324" s="54">
        <v>373120000</v>
      </c>
      <c r="W324" s="54">
        <v>18550000</v>
      </c>
      <c r="X324" s="54">
        <v>53250000</v>
      </c>
      <c r="Y324" s="54">
        <v>257890000</v>
      </c>
      <c r="Z324" s="54">
        <v>161610000</v>
      </c>
      <c r="AA324" s="54">
        <v>23100000</v>
      </c>
      <c r="AB324" s="54">
        <v>24760000</v>
      </c>
      <c r="AC324" s="54">
        <v>68500000</v>
      </c>
      <c r="AD324" s="54">
        <v>96300000</v>
      </c>
      <c r="AE324" s="54">
        <v>960000</v>
      </c>
      <c r="AF324" s="54">
        <v>107260000</v>
      </c>
      <c r="AG324" s="54">
        <v>123400000</v>
      </c>
      <c r="AH324" s="128" t="str">
        <f>VLOOKUP(B324,'Ma sector'!A:E,5,0)</f>
        <v>Hàng Tiêu dùng</v>
      </c>
    </row>
    <row r="325" spans="1:34">
      <c r="A325" s="54" t="s">
        <v>411</v>
      </c>
      <c r="B325" s="54">
        <v>166</v>
      </c>
      <c r="C325" s="54">
        <v>4</v>
      </c>
      <c r="D325" s="54">
        <v>20246000</v>
      </c>
      <c r="E325" s="54">
        <v>783619000</v>
      </c>
      <c r="F325" s="54">
        <v>67646000</v>
      </c>
      <c r="G325" s="54">
        <v>20800000</v>
      </c>
      <c r="H325" s="54">
        <v>13570000</v>
      </c>
      <c r="I325" s="54">
        <v>29442000</v>
      </c>
      <c r="J325" s="54">
        <v>40318000</v>
      </c>
      <c r="K325" s="54">
        <v>111800000</v>
      </c>
      <c r="L325" s="54">
        <v>105375000</v>
      </c>
      <c r="M325" s="54">
        <v>66000</v>
      </c>
      <c r="N325" s="54">
        <v>150304000</v>
      </c>
      <c r="O325" s="54">
        <v>463819000</v>
      </c>
      <c r="P325" s="54">
        <v>390524000</v>
      </c>
      <c r="Q325" s="54">
        <v>4039000</v>
      </c>
      <c r="R325" s="54">
        <v>179188000</v>
      </c>
      <c r="S325" s="54">
        <v>1148652000</v>
      </c>
      <c r="T325" s="54">
        <v>29614000</v>
      </c>
      <c r="U325" s="54">
        <v>4718000</v>
      </c>
      <c r="V325" s="54">
        <v>88390000</v>
      </c>
      <c r="W325" s="54">
        <v>196526000</v>
      </c>
      <c r="X325" s="54">
        <v>87147000</v>
      </c>
      <c r="Y325" s="54">
        <v>114886000</v>
      </c>
      <c r="Z325" s="54">
        <v>180421000</v>
      </c>
      <c r="AA325" s="54">
        <v>87556000</v>
      </c>
      <c r="AB325" s="54">
        <v>31118000</v>
      </c>
      <c r="AC325" s="54">
        <v>40917000</v>
      </c>
      <c r="AD325" s="54">
        <v>6625000</v>
      </c>
      <c r="AE325" s="54">
        <v>71780000</v>
      </c>
      <c r="AF325" s="54">
        <v>13860000</v>
      </c>
      <c r="AG325" s="54">
        <v>13530000</v>
      </c>
      <c r="AH325" s="128" t="str">
        <f>VLOOKUP(B325,'Ma sector'!A:E,5,0)</f>
        <v>Nguyên vật liệu</v>
      </c>
    </row>
    <row r="326" spans="1:34">
      <c r="A326" s="54" t="s">
        <v>412</v>
      </c>
      <c r="B326" s="54">
        <v>166</v>
      </c>
      <c r="C326" s="54">
        <v>3</v>
      </c>
      <c r="D326" s="54">
        <v>2684403000</v>
      </c>
      <c r="E326" s="54">
        <v>8681317000</v>
      </c>
      <c r="F326" s="54">
        <v>3506588000</v>
      </c>
      <c r="G326" s="54">
        <v>5268659000</v>
      </c>
      <c r="H326" s="54">
        <v>3906457000</v>
      </c>
      <c r="I326" s="54">
        <v>5018393000</v>
      </c>
      <c r="J326" s="54">
        <v>3282349000</v>
      </c>
      <c r="K326" s="54">
        <v>2606815000</v>
      </c>
      <c r="L326" s="54">
        <v>2111882000</v>
      </c>
      <c r="M326" s="54">
        <v>2820510000</v>
      </c>
      <c r="N326" s="54">
        <v>2523831000</v>
      </c>
      <c r="O326" s="54">
        <v>3204805000</v>
      </c>
      <c r="P326" s="54">
        <v>2005874000</v>
      </c>
      <c r="Q326" s="54">
        <v>1551060000</v>
      </c>
      <c r="R326" s="54">
        <v>5877782000</v>
      </c>
      <c r="S326" s="54">
        <v>2230212000</v>
      </c>
      <c r="T326" s="54">
        <v>1609404000</v>
      </c>
      <c r="U326" s="54">
        <v>1994694000</v>
      </c>
      <c r="V326" s="54">
        <v>2928520000</v>
      </c>
      <c r="W326" s="54">
        <v>1121295000</v>
      </c>
      <c r="X326" s="54">
        <v>1383507000</v>
      </c>
      <c r="Y326" s="54">
        <v>1216750000</v>
      </c>
      <c r="Z326" s="54">
        <v>3729903000</v>
      </c>
      <c r="AA326" s="54">
        <v>2242091000</v>
      </c>
      <c r="AB326" s="54">
        <v>5810272000</v>
      </c>
      <c r="AC326" s="54">
        <v>2509904000</v>
      </c>
      <c r="AD326" s="54">
        <v>1630504000</v>
      </c>
      <c r="AE326" s="54">
        <v>4081923000</v>
      </c>
      <c r="AF326" s="54">
        <v>1972694000</v>
      </c>
      <c r="AG326" s="54">
        <v>1619483000</v>
      </c>
      <c r="AH326" s="128" t="str">
        <f>VLOOKUP(B326,'Ma sector'!A:E,5,0)</f>
        <v>Nguyên vật liệu</v>
      </c>
    </row>
    <row r="327" spans="1:34">
      <c r="A327" s="54" t="s">
        <v>413</v>
      </c>
      <c r="B327" s="54">
        <v>314</v>
      </c>
      <c r="C327" s="54">
        <v>4</v>
      </c>
      <c r="D327" s="54">
        <v>0</v>
      </c>
      <c r="E327" s="54">
        <v>0</v>
      </c>
      <c r="F327" s="54">
        <v>0</v>
      </c>
      <c r="G327" s="54">
        <v>7040000</v>
      </c>
      <c r="H327" s="54">
        <v>0</v>
      </c>
      <c r="I327" s="54">
        <v>0</v>
      </c>
      <c r="J327" s="54">
        <v>580000</v>
      </c>
      <c r="K327" s="54">
        <v>630000</v>
      </c>
      <c r="L327" s="54">
        <v>0</v>
      </c>
      <c r="M327" s="54">
        <v>0</v>
      </c>
      <c r="N327" s="54">
        <v>0</v>
      </c>
      <c r="O327" s="54">
        <v>0</v>
      </c>
      <c r="P327" s="54">
        <v>0</v>
      </c>
      <c r="Q327" s="54">
        <v>0</v>
      </c>
      <c r="R327" s="54">
        <v>0</v>
      </c>
      <c r="S327" s="54">
        <v>0</v>
      </c>
      <c r="T327" s="54">
        <v>0</v>
      </c>
      <c r="U327" s="54">
        <v>630000</v>
      </c>
      <c r="V327" s="54">
        <v>0</v>
      </c>
      <c r="W327" s="54">
        <v>650000</v>
      </c>
      <c r="X327" s="54">
        <v>630000</v>
      </c>
      <c r="Y327" s="54">
        <v>0</v>
      </c>
      <c r="Z327" s="54">
        <v>0</v>
      </c>
      <c r="AA327" s="54">
        <v>600000</v>
      </c>
      <c r="AB327" s="54">
        <v>650000</v>
      </c>
      <c r="AC327" s="54">
        <v>0</v>
      </c>
      <c r="AD327" s="54">
        <v>0</v>
      </c>
      <c r="AE327" s="54">
        <v>0</v>
      </c>
      <c r="AF327" s="54">
        <v>0</v>
      </c>
      <c r="AG327" s="54">
        <v>0</v>
      </c>
      <c r="AH327" s="128" t="str">
        <f>VLOOKUP(B327,'Ma sector'!A:E,5,0)</f>
        <v>Công nghệ Thông tin</v>
      </c>
    </row>
    <row r="328" spans="1:34">
      <c r="A328" s="54" t="s">
        <v>414</v>
      </c>
      <c r="B328" s="54">
        <v>166</v>
      </c>
      <c r="C328" s="54">
        <v>3</v>
      </c>
      <c r="D328" s="54">
        <v>870389000</v>
      </c>
      <c r="E328" s="54">
        <v>7067557000</v>
      </c>
      <c r="F328" s="54">
        <v>3596927000</v>
      </c>
      <c r="G328" s="54">
        <v>3557844000</v>
      </c>
      <c r="H328" s="54">
        <v>4070912000</v>
      </c>
      <c r="I328" s="54">
        <v>5322438000</v>
      </c>
      <c r="J328" s="54">
        <v>3519085000</v>
      </c>
      <c r="K328" s="54">
        <v>5771647000</v>
      </c>
      <c r="L328" s="54">
        <v>1468787000</v>
      </c>
      <c r="M328" s="54">
        <v>2273429000</v>
      </c>
      <c r="N328" s="54">
        <v>1703212000</v>
      </c>
      <c r="O328" s="54">
        <v>2872494000</v>
      </c>
      <c r="P328" s="54">
        <v>1957387000</v>
      </c>
      <c r="Q328" s="54">
        <v>1414072000</v>
      </c>
      <c r="R328" s="54">
        <v>3746208000</v>
      </c>
      <c r="S328" s="54">
        <v>1495464000</v>
      </c>
      <c r="T328" s="54">
        <v>1941785000</v>
      </c>
      <c r="U328" s="54">
        <v>1999137000</v>
      </c>
      <c r="V328" s="54">
        <v>429139000</v>
      </c>
      <c r="W328" s="54">
        <v>1976211000</v>
      </c>
      <c r="X328" s="54">
        <v>1353240000</v>
      </c>
      <c r="Y328" s="54">
        <v>983927000</v>
      </c>
      <c r="Z328" s="54">
        <v>2772799000</v>
      </c>
      <c r="AA328" s="54">
        <v>1244886000</v>
      </c>
      <c r="AB328" s="54">
        <v>1598328000</v>
      </c>
      <c r="AC328" s="54">
        <v>2433805000</v>
      </c>
      <c r="AD328" s="54">
        <v>668560000</v>
      </c>
      <c r="AE328" s="54">
        <v>1217156000</v>
      </c>
      <c r="AF328" s="54">
        <v>1067695000</v>
      </c>
      <c r="AG328" s="54">
        <v>269303000</v>
      </c>
      <c r="AH328" s="128" t="str">
        <f>VLOOKUP(B328,'Ma sector'!A:E,5,0)</f>
        <v>Nguyên vật liệu</v>
      </c>
    </row>
    <row r="329" spans="1:34">
      <c r="A329" s="54" t="s">
        <v>415</v>
      </c>
      <c r="B329" s="54">
        <v>218</v>
      </c>
      <c r="C329" s="54">
        <v>4</v>
      </c>
      <c r="D329" s="54">
        <v>1790000</v>
      </c>
      <c r="E329" s="54">
        <v>23160000</v>
      </c>
      <c r="F329" s="54">
        <v>21840000</v>
      </c>
      <c r="G329" s="54">
        <v>12490000</v>
      </c>
      <c r="H329" s="54">
        <v>22860000</v>
      </c>
      <c r="I329" s="54">
        <v>805000</v>
      </c>
      <c r="J329" s="54">
        <v>3640000</v>
      </c>
      <c r="K329" s="54">
        <v>105170000</v>
      </c>
      <c r="L329" s="54">
        <v>474000</v>
      </c>
      <c r="M329" s="54">
        <v>3500000</v>
      </c>
      <c r="N329" s="54">
        <v>0</v>
      </c>
      <c r="O329" s="54">
        <v>0</v>
      </c>
      <c r="P329" s="54">
        <v>72224000</v>
      </c>
      <c r="Q329" s="54">
        <v>1730000</v>
      </c>
      <c r="R329" s="54">
        <v>3530000</v>
      </c>
      <c r="S329" s="54">
        <v>38100000</v>
      </c>
      <c r="T329" s="54">
        <v>0</v>
      </c>
      <c r="U329" s="54">
        <v>0</v>
      </c>
      <c r="V329" s="54">
        <v>5190000</v>
      </c>
      <c r="W329" s="54">
        <v>0</v>
      </c>
      <c r="X329" s="54">
        <v>5180000</v>
      </c>
      <c r="Y329" s="54">
        <v>3440000</v>
      </c>
      <c r="Z329" s="54">
        <v>13760000</v>
      </c>
      <c r="AA329" s="54">
        <v>0</v>
      </c>
      <c r="AB329" s="54">
        <v>0</v>
      </c>
      <c r="AC329" s="54">
        <v>0</v>
      </c>
      <c r="AD329" s="54">
        <v>0</v>
      </c>
      <c r="AE329" s="54">
        <v>5100000</v>
      </c>
      <c r="AF329" s="54">
        <v>29880000</v>
      </c>
      <c r="AG329" s="54">
        <v>1800000</v>
      </c>
      <c r="AH329" s="128" t="str">
        <f>VLOOKUP(B329,'Ma sector'!A:E,5,0)</f>
        <v>Hàng Tiêu dùng</v>
      </c>
    </row>
    <row r="330" spans="1:34">
      <c r="A330" s="54" t="s">
        <v>416</v>
      </c>
      <c r="B330" s="54">
        <v>181</v>
      </c>
      <c r="C330" s="54">
        <v>4</v>
      </c>
      <c r="D330" s="54">
        <v>0</v>
      </c>
      <c r="E330" s="54">
        <v>0</v>
      </c>
      <c r="F330" s="54">
        <v>0</v>
      </c>
      <c r="G330" s="54">
        <v>570000</v>
      </c>
      <c r="H330" s="54">
        <v>0</v>
      </c>
      <c r="I330" s="54">
        <v>3490000</v>
      </c>
      <c r="J330" s="54">
        <v>250000</v>
      </c>
      <c r="K330" s="54">
        <v>8100000</v>
      </c>
      <c r="L330" s="54">
        <v>0</v>
      </c>
      <c r="M330" s="54">
        <v>0</v>
      </c>
      <c r="N330" s="54">
        <v>162790000</v>
      </c>
      <c r="O330" s="54">
        <v>310000</v>
      </c>
      <c r="P330" s="54">
        <v>340000</v>
      </c>
      <c r="Q330" s="54">
        <v>0</v>
      </c>
      <c r="R330" s="54">
        <v>15810000</v>
      </c>
      <c r="S330" s="54">
        <v>3360000</v>
      </c>
      <c r="T330" s="54">
        <v>7020000</v>
      </c>
      <c r="U330" s="54">
        <v>0</v>
      </c>
      <c r="V330" s="54">
        <v>2750000</v>
      </c>
      <c r="W330" s="54">
        <v>5520000</v>
      </c>
      <c r="X330" s="54">
        <v>0</v>
      </c>
      <c r="Y330" s="54">
        <v>31860000</v>
      </c>
      <c r="Z330" s="54">
        <v>4600000</v>
      </c>
      <c r="AA330" s="54">
        <v>0</v>
      </c>
      <c r="AB330" s="54">
        <v>2300000</v>
      </c>
      <c r="AC330" s="54">
        <v>23690000</v>
      </c>
      <c r="AD330" s="54">
        <v>5190000</v>
      </c>
      <c r="AE330" s="54">
        <v>10320000</v>
      </c>
      <c r="AF330" s="54">
        <v>960000</v>
      </c>
      <c r="AG330" s="54">
        <v>5280000</v>
      </c>
      <c r="AH330" s="128" t="str">
        <f>VLOOKUP(B330,'Ma sector'!A:E,5,0)</f>
        <v>Công nghiệp</v>
      </c>
    </row>
    <row r="331" spans="1:34">
      <c r="A331" s="54" t="s">
        <v>417</v>
      </c>
      <c r="B331" s="54">
        <v>189</v>
      </c>
      <c r="C331" s="54">
        <v>4</v>
      </c>
      <c r="D331" s="54">
        <v>107336000</v>
      </c>
      <c r="E331" s="54">
        <v>267223000</v>
      </c>
      <c r="F331" s="54">
        <v>193198000</v>
      </c>
      <c r="G331" s="54">
        <v>460000</v>
      </c>
      <c r="H331" s="54">
        <v>25439000</v>
      </c>
      <c r="I331" s="54">
        <v>78131000</v>
      </c>
      <c r="J331" s="54">
        <v>45972000</v>
      </c>
      <c r="K331" s="54">
        <v>10404000</v>
      </c>
      <c r="L331" s="54">
        <v>6380000</v>
      </c>
      <c r="M331" s="54">
        <v>66066000</v>
      </c>
      <c r="N331" s="54">
        <v>27987000</v>
      </c>
      <c r="O331" s="54">
        <v>1555000</v>
      </c>
      <c r="P331" s="54">
        <v>38788000</v>
      </c>
      <c r="Q331" s="54">
        <v>367000</v>
      </c>
      <c r="R331" s="54">
        <v>94000</v>
      </c>
      <c r="S331" s="54">
        <v>80050000</v>
      </c>
      <c r="T331" s="54">
        <v>84320000</v>
      </c>
      <c r="U331" s="54">
        <v>36254000</v>
      </c>
      <c r="V331" s="54">
        <v>47745000</v>
      </c>
      <c r="W331" s="54">
        <v>44130000</v>
      </c>
      <c r="X331" s="54">
        <v>464192000</v>
      </c>
      <c r="Y331" s="54">
        <v>9614000</v>
      </c>
      <c r="Z331" s="54">
        <v>11918000</v>
      </c>
      <c r="AA331" s="54">
        <v>18543000</v>
      </c>
      <c r="AB331" s="54">
        <v>1003000</v>
      </c>
      <c r="AC331" s="54">
        <v>26179000</v>
      </c>
      <c r="AD331" s="54">
        <v>0</v>
      </c>
      <c r="AE331" s="54">
        <v>20883000</v>
      </c>
      <c r="AF331" s="54">
        <v>13929000</v>
      </c>
      <c r="AG331" s="54">
        <v>11064000</v>
      </c>
      <c r="AH331" s="128" t="str">
        <f>VLOOKUP(B331,'Ma sector'!A:E,5,0)</f>
        <v>Công nghiệp</v>
      </c>
    </row>
    <row r="332" spans="1:34">
      <c r="A332" s="54" t="s">
        <v>418</v>
      </c>
      <c r="B332" s="54">
        <v>181</v>
      </c>
      <c r="C332" s="54">
        <v>4</v>
      </c>
      <c r="D332" s="54">
        <v>0</v>
      </c>
      <c r="E332" s="54">
        <v>0</v>
      </c>
      <c r="F332" s="54">
        <v>0</v>
      </c>
      <c r="G332" s="54">
        <v>0</v>
      </c>
      <c r="H332" s="54">
        <v>0</v>
      </c>
      <c r="I332" s="54">
        <v>0</v>
      </c>
      <c r="J332" s="54">
        <v>0</v>
      </c>
      <c r="K332" s="54">
        <v>77000000</v>
      </c>
      <c r="L332" s="54">
        <v>21000000</v>
      </c>
      <c r="M332" s="54">
        <v>347510000</v>
      </c>
      <c r="N332" s="54">
        <v>174230000</v>
      </c>
      <c r="O332" s="54">
        <v>259310000</v>
      </c>
      <c r="P332" s="54">
        <v>112790000</v>
      </c>
      <c r="Q332" s="54">
        <v>17160000</v>
      </c>
      <c r="R332" s="54">
        <v>38940000</v>
      </c>
      <c r="S332" s="54">
        <v>165700000</v>
      </c>
      <c r="T332" s="54">
        <v>54470000</v>
      </c>
      <c r="U332" s="54">
        <v>2800000</v>
      </c>
      <c r="V332" s="54">
        <v>47540000</v>
      </c>
      <c r="W332" s="54">
        <v>520000</v>
      </c>
      <c r="X332" s="54">
        <v>52500000</v>
      </c>
      <c r="Y332" s="54">
        <v>1600000</v>
      </c>
      <c r="Z332" s="54">
        <v>20000000</v>
      </c>
      <c r="AA332" s="54">
        <v>5100000</v>
      </c>
      <c r="AB332" s="54">
        <v>26000000</v>
      </c>
      <c r="AC332" s="54">
        <v>3000000</v>
      </c>
      <c r="AD332" s="54">
        <v>86550000</v>
      </c>
      <c r="AE332" s="54">
        <v>15530000</v>
      </c>
      <c r="AF332" s="54">
        <v>530000</v>
      </c>
      <c r="AG332" s="54">
        <v>0</v>
      </c>
      <c r="AH332" s="128" t="str">
        <f>VLOOKUP(B332,'Ma sector'!A:E,5,0)</f>
        <v>Công nghiệp</v>
      </c>
    </row>
    <row r="333" spans="1:34">
      <c r="A333" s="54" t="s">
        <v>419</v>
      </c>
      <c r="B333" s="54">
        <v>181</v>
      </c>
      <c r="C333" s="54">
        <v>4</v>
      </c>
      <c r="D333" s="54">
        <v>9340000</v>
      </c>
      <c r="E333" s="54">
        <v>8600000</v>
      </c>
      <c r="F333" s="54">
        <v>31370000</v>
      </c>
      <c r="G333" s="54">
        <v>27540000</v>
      </c>
      <c r="H333" s="54">
        <v>880000</v>
      </c>
      <c r="I333" s="54">
        <v>1780000</v>
      </c>
      <c r="J333" s="54">
        <v>0</v>
      </c>
      <c r="K333" s="54">
        <v>900000</v>
      </c>
      <c r="L333" s="54">
        <v>0</v>
      </c>
      <c r="M333" s="54">
        <v>0</v>
      </c>
      <c r="N333" s="54">
        <v>0</v>
      </c>
      <c r="O333" s="54">
        <v>0</v>
      </c>
      <c r="P333" s="54">
        <v>0</v>
      </c>
      <c r="Q333" s="54">
        <v>0</v>
      </c>
      <c r="R333" s="54">
        <v>0</v>
      </c>
      <c r="S333" s="54">
        <v>7250000</v>
      </c>
      <c r="T333" s="54">
        <v>0</v>
      </c>
      <c r="U333" s="54">
        <v>0</v>
      </c>
      <c r="V333" s="54">
        <v>0</v>
      </c>
      <c r="W333" s="54">
        <v>1040000</v>
      </c>
      <c r="X333" s="54">
        <v>0</v>
      </c>
      <c r="Y333" s="54">
        <v>0</v>
      </c>
      <c r="Z333" s="54">
        <v>0</v>
      </c>
      <c r="AA333" s="54">
        <v>0</v>
      </c>
      <c r="AB333" s="54">
        <v>0</v>
      </c>
      <c r="AC333" s="54">
        <v>0</v>
      </c>
      <c r="AD333" s="54">
        <v>0</v>
      </c>
      <c r="AE333" s="54">
        <v>0</v>
      </c>
      <c r="AF333" s="54">
        <v>940000</v>
      </c>
      <c r="AG333" s="54">
        <v>4250000</v>
      </c>
      <c r="AH333" s="128" t="str">
        <f>VLOOKUP(B333,'Ma sector'!A:E,5,0)</f>
        <v>Công nghiệp</v>
      </c>
    </row>
    <row r="334" spans="1:34">
      <c r="A334" s="54" t="s">
        <v>420</v>
      </c>
      <c r="B334" s="54">
        <v>189</v>
      </c>
      <c r="C334" s="54">
        <v>4</v>
      </c>
      <c r="D334" s="54">
        <v>0</v>
      </c>
      <c r="E334" s="54">
        <v>0</v>
      </c>
      <c r="F334" s="54">
        <v>0</v>
      </c>
      <c r="G334" s="54">
        <v>0</v>
      </c>
      <c r="H334" s="54">
        <v>8630000</v>
      </c>
      <c r="I334" s="54">
        <v>50390000</v>
      </c>
      <c r="J334" s="54">
        <v>2050000</v>
      </c>
      <c r="K334" s="54">
        <v>4520000</v>
      </c>
      <c r="L334" s="54">
        <v>1240000</v>
      </c>
      <c r="M334" s="54">
        <v>420000</v>
      </c>
      <c r="N334" s="54">
        <v>1680000</v>
      </c>
      <c r="O334" s="54">
        <v>1240000</v>
      </c>
      <c r="P334" s="54">
        <v>8160000</v>
      </c>
      <c r="Q334" s="54">
        <v>4100000</v>
      </c>
      <c r="R334" s="54">
        <v>430000</v>
      </c>
      <c r="S334" s="54">
        <v>26870000</v>
      </c>
      <c r="T334" s="54">
        <v>2480000</v>
      </c>
      <c r="U334" s="54">
        <v>19800000</v>
      </c>
      <c r="V334" s="54">
        <v>1240000</v>
      </c>
      <c r="W334" s="54">
        <v>0</v>
      </c>
      <c r="X334" s="54">
        <v>0</v>
      </c>
      <c r="Y334" s="54">
        <v>11890000</v>
      </c>
      <c r="Z334" s="54">
        <v>17620000</v>
      </c>
      <c r="AA334" s="54">
        <v>820000</v>
      </c>
      <c r="AB334" s="54">
        <v>0</v>
      </c>
      <c r="AC334" s="54">
        <v>840000</v>
      </c>
      <c r="AD334" s="54">
        <v>0</v>
      </c>
      <c r="AE334" s="54">
        <v>12940000</v>
      </c>
      <c r="AF334" s="54">
        <v>1230000</v>
      </c>
      <c r="AG334" s="54">
        <v>23370000</v>
      </c>
      <c r="AH334" s="128" t="str">
        <f>VLOOKUP(B334,'Ma sector'!A:E,5,0)</f>
        <v>Công nghiệp</v>
      </c>
    </row>
    <row r="335" spans="1:34">
      <c r="A335" s="54" t="s">
        <v>421</v>
      </c>
      <c r="B335" s="54">
        <v>189</v>
      </c>
      <c r="C335" s="54">
        <v>4</v>
      </c>
      <c r="D335" s="54">
        <v>0</v>
      </c>
      <c r="E335" s="54">
        <v>0</v>
      </c>
      <c r="F335" s="54">
        <v>0</v>
      </c>
      <c r="G335" s="54">
        <v>530000</v>
      </c>
      <c r="H335" s="54">
        <v>480000</v>
      </c>
      <c r="I335" s="54">
        <v>0</v>
      </c>
      <c r="J335" s="54">
        <v>2880000</v>
      </c>
      <c r="K335" s="54">
        <v>1020000</v>
      </c>
      <c r="L335" s="54">
        <v>0</v>
      </c>
      <c r="M335" s="54">
        <v>17000000</v>
      </c>
      <c r="N335" s="54">
        <v>1180000</v>
      </c>
      <c r="O335" s="54">
        <v>1210000</v>
      </c>
      <c r="P335" s="54">
        <v>3380000</v>
      </c>
      <c r="Q335" s="54">
        <v>14240000</v>
      </c>
      <c r="R335" s="54">
        <v>7840000</v>
      </c>
      <c r="S335" s="54">
        <v>1770000</v>
      </c>
      <c r="T335" s="54">
        <v>20670000</v>
      </c>
      <c r="U335" s="54">
        <v>0</v>
      </c>
      <c r="V335" s="54">
        <v>0</v>
      </c>
      <c r="W335" s="54">
        <v>2900000</v>
      </c>
      <c r="X335" s="54">
        <v>0</v>
      </c>
      <c r="Y335" s="54">
        <v>0</v>
      </c>
      <c r="Z335" s="54">
        <v>0</v>
      </c>
      <c r="AA335" s="54">
        <v>0</v>
      </c>
      <c r="AB335" s="54">
        <v>0</v>
      </c>
      <c r="AC335" s="54">
        <v>0</v>
      </c>
      <c r="AD335" s="54">
        <v>0</v>
      </c>
      <c r="AE335" s="54">
        <v>20060000</v>
      </c>
      <c r="AF335" s="54">
        <v>0</v>
      </c>
      <c r="AG335" s="54">
        <v>0</v>
      </c>
      <c r="AH335" s="128" t="str">
        <f>VLOOKUP(B335,'Ma sector'!A:E,5,0)</f>
        <v>Công nghiệp</v>
      </c>
    </row>
    <row r="336" spans="1:34">
      <c r="A336" s="54" t="s">
        <v>422</v>
      </c>
      <c r="B336" s="54">
        <v>189</v>
      </c>
      <c r="C336" s="54">
        <v>4</v>
      </c>
      <c r="D336" s="54">
        <v>26400000</v>
      </c>
      <c r="E336" s="54">
        <v>102060000</v>
      </c>
      <c r="F336" s="54">
        <v>130500000</v>
      </c>
      <c r="G336" s="54">
        <v>100100000</v>
      </c>
      <c r="H336" s="54">
        <v>27700000</v>
      </c>
      <c r="I336" s="54">
        <v>15840000</v>
      </c>
      <c r="J336" s="54">
        <v>19500000</v>
      </c>
      <c r="K336" s="54">
        <v>426150000</v>
      </c>
      <c r="L336" s="54">
        <v>66000000</v>
      </c>
      <c r="M336" s="54">
        <v>78680000</v>
      </c>
      <c r="N336" s="54">
        <v>45560000</v>
      </c>
      <c r="O336" s="54">
        <v>11220000</v>
      </c>
      <c r="P336" s="54">
        <v>5940000</v>
      </c>
      <c r="Q336" s="54">
        <v>0</v>
      </c>
      <c r="R336" s="54">
        <v>77870000</v>
      </c>
      <c r="S336" s="54">
        <v>24410000</v>
      </c>
      <c r="T336" s="54">
        <v>36070000</v>
      </c>
      <c r="U336" s="54">
        <v>42290000</v>
      </c>
      <c r="V336" s="54">
        <v>13770000</v>
      </c>
      <c r="W336" s="54">
        <v>0</v>
      </c>
      <c r="X336" s="54">
        <v>0</v>
      </c>
      <c r="Y336" s="54">
        <v>14950000</v>
      </c>
      <c r="Z336" s="54">
        <v>32450000</v>
      </c>
      <c r="AA336" s="54">
        <v>25870000</v>
      </c>
      <c r="AB336" s="54">
        <v>25730000</v>
      </c>
      <c r="AC336" s="54">
        <v>4570000</v>
      </c>
      <c r="AD336" s="54">
        <v>0</v>
      </c>
      <c r="AE336" s="54">
        <v>45500000</v>
      </c>
      <c r="AF336" s="54">
        <v>15500000</v>
      </c>
      <c r="AG336" s="54">
        <v>0</v>
      </c>
      <c r="AH336" s="128" t="str">
        <f>VLOOKUP(B336,'Ma sector'!A:E,5,0)</f>
        <v>Công nghiệp</v>
      </c>
    </row>
    <row r="337" spans="1:34">
      <c r="A337" s="54" t="s">
        <v>423</v>
      </c>
      <c r="B337" s="54">
        <v>189</v>
      </c>
      <c r="C337" s="54">
        <v>4</v>
      </c>
      <c r="D337" s="54">
        <v>25120000</v>
      </c>
      <c r="E337" s="54">
        <v>92020000</v>
      </c>
      <c r="F337" s="54">
        <v>24940000</v>
      </c>
      <c r="G337" s="54">
        <v>76720000</v>
      </c>
      <c r="H337" s="54">
        <v>34470000</v>
      </c>
      <c r="I337" s="54">
        <v>17650000</v>
      </c>
      <c r="J337" s="54">
        <v>14280000</v>
      </c>
      <c r="K337" s="54">
        <v>38650000</v>
      </c>
      <c r="L337" s="54">
        <v>850000</v>
      </c>
      <c r="M337" s="54">
        <v>22100000</v>
      </c>
      <c r="N337" s="54">
        <v>15290000</v>
      </c>
      <c r="O337" s="54">
        <v>0</v>
      </c>
      <c r="P337" s="54">
        <v>48910000</v>
      </c>
      <c r="Q337" s="54">
        <v>27970000</v>
      </c>
      <c r="R337" s="54">
        <v>49050000</v>
      </c>
      <c r="S337" s="54">
        <v>31320000</v>
      </c>
      <c r="T337" s="54">
        <v>70560000</v>
      </c>
      <c r="U337" s="54">
        <v>0</v>
      </c>
      <c r="V337" s="54">
        <v>38630000</v>
      </c>
      <c r="W337" s="54">
        <v>101310000</v>
      </c>
      <c r="X337" s="54">
        <v>0</v>
      </c>
      <c r="Y337" s="54">
        <v>870000</v>
      </c>
      <c r="Z337" s="54">
        <v>34200000</v>
      </c>
      <c r="AA337" s="54">
        <v>0</v>
      </c>
      <c r="AB337" s="54">
        <v>0</v>
      </c>
      <c r="AC337" s="54">
        <v>0</v>
      </c>
      <c r="AD337" s="54">
        <v>133120000</v>
      </c>
      <c r="AE337" s="54">
        <v>0</v>
      </c>
      <c r="AF337" s="54">
        <v>7230000</v>
      </c>
      <c r="AG337" s="54">
        <v>0</v>
      </c>
      <c r="AH337" s="128" t="str">
        <f>VLOOKUP(B337,'Ma sector'!A:E,5,0)</f>
        <v>Công nghiệp</v>
      </c>
    </row>
    <row r="338" spans="1:34">
      <c r="A338" s="54" t="s">
        <v>424</v>
      </c>
      <c r="B338" s="54">
        <v>189</v>
      </c>
      <c r="C338" s="54">
        <v>4</v>
      </c>
      <c r="D338" s="54">
        <v>4160000</v>
      </c>
      <c r="E338" s="54">
        <v>0</v>
      </c>
      <c r="F338" s="54">
        <v>0</v>
      </c>
      <c r="G338" s="54">
        <v>1370000</v>
      </c>
      <c r="H338" s="54">
        <v>0</v>
      </c>
      <c r="I338" s="54">
        <v>720000</v>
      </c>
      <c r="J338" s="54">
        <v>3500000</v>
      </c>
      <c r="K338" s="54">
        <v>0</v>
      </c>
      <c r="L338" s="54">
        <v>380000</v>
      </c>
      <c r="M338" s="54">
        <v>410000</v>
      </c>
      <c r="N338" s="54">
        <v>5850000</v>
      </c>
      <c r="O338" s="54">
        <v>5330000</v>
      </c>
      <c r="P338" s="54">
        <v>0</v>
      </c>
      <c r="Q338" s="54">
        <v>0</v>
      </c>
      <c r="R338" s="54">
        <v>10760000</v>
      </c>
      <c r="S338" s="54">
        <v>0</v>
      </c>
      <c r="T338" s="54">
        <v>0</v>
      </c>
      <c r="U338" s="54">
        <v>0</v>
      </c>
      <c r="V338" s="54">
        <v>0</v>
      </c>
      <c r="W338" s="54">
        <v>0</v>
      </c>
      <c r="X338" s="54">
        <v>0</v>
      </c>
      <c r="Y338" s="54">
        <v>0</v>
      </c>
      <c r="Z338" s="54">
        <v>1960000</v>
      </c>
      <c r="AA338" s="54">
        <v>0</v>
      </c>
      <c r="AB338" s="54">
        <v>450000</v>
      </c>
      <c r="AC338" s="54">
        <v>0</v>
      </c>
      <c r="AD338" s="54">
        <v>0</v>
      </c>
      <c r="AE338" s="54">
        <v>0</v>
      </c>
      <c r="AF338" s="54">
        <v>0</v>
      </c>
      <c r="AG338" s="54">
        <v>0</v>
      </c>
      <c r="AH338" s="128" t="str">
        <f>VLOOKUP(B338,'Ma sector'!A:E,5,0)</f>
        <v>Công nghiệp</v>
      </c>
    </row>
    <row r="339" spans="1:34">
      <c r="A339" s="54" t="s">
        <v>425</v>
      </c>
      <c r="B339" s="54">
        <v>218</v>
      </c>
      <c r="C339" s="54">
        <v>4</v>
      </c>
      <c r="D339" s="54">
        <v>159968000</v>
      </c>
      <c r="E339" s="54">
        <v>155432000</v>
      </c>
      <c r="F339" s="54">
        <v>159914000</v>
      </c>
      <c r="G339" s="54">
        <v>57134000</v>
      </c>
      <c r="H339" s="54">
        <v>269822000</v>
      </c>
      <c r="I339" s="54">
        <v>862425000</v>
      </c>
      <c r="J339" s="54">
        <v>135450000</v>
      </c>
      <c r="K339" s="54">
        <v>93850000</v>
      </c>
      <c r="L339" s="54">
        <v>71381000</v>
      </c>
      <c r="M339" s="54">
        <v>47854000</v>
      </c>
      <c r="N339" s="54">
        <v>60750000</v>
      </c>
      <c r="O339" s="54">
        <v>192885000</v>
      </c>
      <c r="P339" s="54">
        <v>351231000</v>
      </c>
      <c r="Q339" s="54">
        <v>227767000</v>
      </c>
      <c r="R339" s="54">
        <v>370114000</v>
      </c>
      <c r="S339" s="54">
        <v>37690000</v>
      </c>
      <c r="T339" s="54">
        <v>102811000</v>
      </c>
      <c r="U339" s="54">
        <v>851669000</v>
      </c>
      <c r="V339" s="54">
        <v>940923000</v>
      </c>
      <c r="W339" s="54">
        <v>672905000</v>
      </c>
      <c r="X339" s="54">
        <v>14157000</v>
      </c>
      <c r="Y339" s="54">
        <v>66766000</v>
      </c>
      <c r="Z339" s="54">
        <v>336212000</v>
      </c>
      <c r="AA339" s="54">
        <v>46086000</v>
      </c>
      <c r="AB339" s="54">
        <v>137930000</v>
      </c>
      <c r="AC339" s="54">
        <v>105248000</v>
      </c>
      <c r="AD339" s="54">
        <v>32984000</v>
      </c>
      <c r="AE339" s="54">
        <v>72930000</v>
      </c>
      <c r="AF339" s="54">
        <v>972379000</v>
      </c>
      <c r="AG339" s="54">
        <v>11348000</v>
      </c>
      <c r="AH339" s="128" t="str">
        <f>VLOOKUP(B339,'Ma sector'!A:E,5,0)</f>
        <v>Hàng Tiêu dùng</v>
      </c>
    </row>
    <row r="340" spans="1:34">
      <c r="A340" s="54" t="s">
        <v>426</v>
      </c>
      <c r="B340" s="54">
        <v>151</v>
      </c>
      <c r="C340" s="54">
        <v>3</v>
      </c>
      <c r="D340" s="54">
        <v>11517530000</v>
      </c>
      <c r="E340" s="54">
        <v>14116250000</v>
      </c>
      <c r="F340" s="54">
        <v>7930660000</v>
      </c>
      <c r="G340" s="54">
        <v>8117950000</v>
      </c>
      <c r="H340" s="54">
        <v>9900270000</v>
      </c>
      <c r="I340" s="54">
        <v>8654480000</v>
      </c>
      <c r="J340" s="54">
        <v>12446670000</v>
      </c>
      <c r="K340" s="54">
        <v>9394440000</v>
      </c>
      <c r="L340" s="54">
        <v>7007840000</v>
      </c>
      <c r="M340" s="54">
        <v>6461310000</v>
      </c>
      <c r="N340" s="54">
        <v>6083430000</v>
      </c>
      <c r="O340" s="54">
        <v>5420250000</v>
      </c>
      <c r="P340" s="54">
        <v>4049480000</v>
      </c>
      <c r="Q340" s="54">
        <v>3228400000</v>
      </c>
      <c r="R340" s="54">
        <v>5925000000</v>
      </c>
      <c r="S340" s="54">
        <v>3238016000</v>
      </c>
      <c r="T340" s="54">
        <v>3110630000</v>
      </c>
      <c r="U340" s="54">
        <v>3330970000</v>
      </c>
      <c r="V340" s="54">
        <v>3659560000</v>
      </c>
      <c r="W340" s="54">
        <v>2622300000</v>
      </c>
      <c r="X340" s="54">
        <v>3450000</v>
      </c>
      <c r="Y340" s="54">
        <v>1677710000</v>
      </c>
      <c r="Z340" s="54">
        <v>3664360000</v>
      </c>
      <c r="AA340" s="54">
        <v>1165820000</v>
      </c>
      <c r="AB340" s="54">
        <v>1017710000</v>
      </c>
      <c r="AC340" s="54">
        <v>1302390000</v>
      </c>
      <c r="AD340" s="54">
        <v>1003650000</v>
      </c>
      <c r="AE340" s="54">
        <v>1093340000</v>
      </c>
      <c r="AF340" s="54">
        <v>5672180000</v>
      </c>
      <c r="AG340" s="54">
        <v>913890000</v>
      </c>
      <c r="AH340" s="128" t="str">
        <f>VLOOKUP(B340,'Ma sector'!A:E,5,0)</f>
        <v>Nguyên vật liệu</v>
      </c>
    </row>
    <row r="341" spans="1:34">
      <c r="A341" s="54" t="s">
        <v>427</v>
      </c>
      <c r="B341" s="54">
        <v>256</v>
      </c>
      <c r="C341" s="54">
        <v>4</v>
      </c>
      <c r="D341" s="54">
        <v>0</v>
      </c>
      <c r="E341" s="54">
        <v>0</v>
      </c>
      <c r="F341" s="54">
        <v>0</v>
      </c>
      <c r="G341" s="54">
        <v>0</v>
      </c>
      <c r="H341" s="54">
        <v>0</v>
      </c>
      <c r="I341" s="54">
        <v>0</v>
      </c>
      <c r="J341" s="54">
        <v>0</v>
      </c>
      <c r="K341" s="54">
        <v>34650000</v>
      </c>
      <c r="L341" s="54">
        <v>0</v>
      </c>
      <c r="M341" s="54">
        <v>1090000</v>
      </c>
      <c r="N341" s="54">
        <v>0</v>
      </c>
      <c r="O341" s="54">
        <v>0</v>
      </c>
      <c r="P341" s="54">
        <v>30600000</v>
      </c>
      <c r="Q341" s="54">
        <v>0</v>
      </c>
      <c r="R341" s="54">
        <v>10300000</v>
      </c>
      <c r="S341" s="54">
        <v>7210000</v>
      </c>
      <c r="T341" s="54">
        <v>0</v>
      </c>
      <c r="U341" s="54">
        <v>0</v>
      </c>
      <c r="V341" s="54">
        <v>1090000</v>
      </c>
      <c r="W341" s="54">
        <v>0</v>
      </c>
      <c r="X341" s="54">
        <v>0</v>
      </c>
      <c r="Y341" s="54">
        <v>11580000</v>
      </c>
      <c r="Z341" s="54">
        <v>0</v>
      </c>
      <c r="AA341" s="54">
        <v>0</v>
      </c>
      <c r="AB341" s="54">
        <v>0</v>
      </c>
      <c r="AC341" s="54">
        <v>0</v>
      </c>
      <c r="AD341" s="54">
        <v>31660000</v>
      </c>
      <c r="AE341" s="54">
        <v>2080000</v>
      </c>
      <c r="AF341" s="54">
        <v>0</v>
      </c>
      <c r="AG341" s="54">
        <v>0</v>
      </c>
      <c r="AH341" s="128" t="str">
        <f>VLOOKUP(B341,'Ma sector'!A:E,5,0)</f>
        <v>Dịch vụ Tiêu dùng</v>
      </c>
    </row>
    <row r="342" spans="1:34">
      <c r="A342" s="54" t="s">
        <v>428</v>
      </c>
      <c r="B342" s="54">
        <v>180</v>
      </c>
      <c r="C342" s="54">
        <v>4</v>
      </c>
      <c r="D342" s="54">
        <v>24065000</v>
      </c>
      <c r="E342" s="54">
        <v>656000</v>
      </c>
      <c r="F342" s="54">
        <v>69088000</v>
      </c>
      <c r="G342" s="54">
        <v>65677000</v>
      </c>
      <c r="H342" s="54">
        <v>5558000</v>
      </c>
      <c r="I342" s="54">
        <v>153061000</v>
      </c>
      <c r="J342" s="54">
        <v>78378000</v>
      </c>
      <c r="K342" s="54">
        <v>49390000</v>
      </c>
      <c r="L342" s="54">
        <v>115608000</v>
      </c>
      <c r="M342" s="54">
        <v>422291000</v>
      </c>
      <c r="N342" s="54">
        <v>372403000</v>
      </c>
      <c r="O342" s="54">
        <v>188153000</v>
      </c>
      <c r="P342" s="54">
        <v>484581000</v>
      </c>
      <c r="Q342" s="54">
        <v>215648000</v>
      </c>
      <c r="R342" s="54">
        <v>183680000</v>
      </c>
      <c r="S342" s="54">
        <v>137281000</v>
      </c>
      <c r="T342" s="54">
        <v>505197000</v>
      </c>
      <c r="U342" s="54">
        <v>203150000</v>
      </c>
      <c r="V342" s="54">
        <v>26399000</v>
      </c>
      <c r="W342" s="54">
        <v>63584000</v>
      </c>
      <c r="X342" s="54">
        <v>35700000</v>
      </c>
      <c r="Y342" s="54">
        <v>1407000</v>
      </c>
      <c r="Z342" s="54">
        <v>214694000</v>
      </c>
      <c r="AA342" s="54">
        <v>99345000</v>
      </c>
      <c r="AB342" s="54">
        <v>28505000</v>
      </c>
      <c r="AC342" s="54">
        <v>128504000</v>
      </c>
      <c r="AD342" s="54">
        <v>200483000</v>
      </c>
      <c r="AE342" s="54">
        <v>69263000</v>
      </c>
      <c r="AF342" s="54">
        <v>211164000</v>
      </c>
      <c r="AG342" s="54">
        <v>150097000</v>
      </c>
      <c r="AH342" s="128" t="str">
        <f>VLOOKUP(B342,'Ma sector'!A:E,5,0)</f>
        <v>Công nghiệp</v>
      </c>
    </row>
    <row r="343" spans="1:34">
      <c r="A343" s="54" t="s">
        <v>429</v>
      </c>
      <c r="B343" s="54">
        <v>181</v>
      </c>
      <c r="C343" s="54">
        <v>4</v>
      </c>
      <c r="D343" s="54">
        <v>0</v>
      </c>
      <c r="E343" s="54">
        <v>0</v>
      </c>
      <c r="F343" s="54">
        <v>0</v>
      </c>
      <c r="G343" s="54">
        <v>0</v>
      </c>
      <c r="H343" s="54">
        <v>0</v>
      </c>
      <c r="I343" s="54">
        <v>0</v>
      </c>
      <c r="J343" s="54">
        <v>0</v>
      </c>
      <c r="K343" s="54">
        <v>0</v>
      </c>
      <c r="L343" s="54">
        <v>0</v>
      </c>
      <c r="M343" s="54">
        <v>0</v>
      </c>
      <c r="N343" s="54">
        <v>0</v>
      </c>
      <c r="O343" s="54">
        <v>0</v>
      </c>
      <c r="P343" s="54">
        <v>0</v>
      </c>
      <c r="Q343" s="54">
        <v>0</v>
      </c>
      <c r="R343" s="54">
        <v>485100</v>
      </c>
      <c r="S343" s="54">
        <v>0</v>
      </c>
      <c r="T343" s="54">
        <v>0</v>
      </c>
      <c r="U343" s="54">
        <v>0</v>
      </c>
      <c r="V343" s="54">
        <v>0</v>
      </c>
      <c r="W343" s="54">
        <v>0</v>
      </c>
      <c r="X343" s="54">
        <v>0</v>
      </c>
      <c r="Y343" s="54">
        <v>0</v>
      </c>
      <c r="Z343" s="54">
        <v>0</v>
      </c>
      <c r="AA343" s="54">
        <v>0</v>
      </c>
      <c r="AB343" s="54">
        <v>0</v>
      </c>
      <c r="AC343" s="54">
        <v>0</v>
      </c>
      <c r="AD343" s="54">
        <v>0</v>
      </c>
      <c r="AE343" s="54">
        <v>0</v>
      </c>
      <c r="AF343" s="54">
        <v>0</v>
      </c>
      <c r="AG343" s="54">
        <v>0</v>
      </c>
      <c r="AH343" s="128" t="str">
        <f>VLOOKUP(B343,'Ma sector'!A:E,5,0)</f>
        <v>Công nghiệp</v>
      </c>
    </row>
    <row r="344" spans="1:34">
      <c r="A344" s="54" t="s">
        <v>430</v>
      </c>
      <c r="B344" s="54">
        <v>181</v>
      </c>
      <c r="C344" s="54">
        <v>3</v>
      </c>
      <c r="D344" s="54">
        <v>7458106000</v>
      </c>
      <c r="E344" s="54">
        <v>13665017000</v>
      </c>
      <c r="F344" s="54">
        <v>10594913000</v>
      </c>
      <c r="G344" s="54">
        <v>14186001000</v>
      </c>
      <c r="H344" s="54">
        <v>9534578000</v>
      </c>
      <c r="I344" s="54">
        <v>11441718000</v>
      </c>
      <c r="J344" s="54">
        <v>7347192000</v>
      </c>
      <c r="K344" s="54">
        <v>9148256000</v>
      </c>
      <c r="L344" s="54">
        <v>5136537000</v>
      </c>
      <c r="M344" s="54">
        <v>7248284000</v>
      </c>
      <c r="N344" s="54">
        <v>4048544000</v>
      </c>
      <c r="O344" s="54">
        <v>7003203000</v>
      </c>
      <c r="P344" s="54">
        <v>4431547000</v>
      </c>
      <c r="Q344" s="54">
        <v>13917202000</v>
      </c>
      <c r="R344" s="54">
        <v>12316207000</v>
      </c>
      <c r="S344" s="54">
        <v>4571506000</v>
      </c>
      <c r="T344" s="54">
        <v>13301321000</v>
      </c>
      <c r="U344" s="54">
        <v>6969116000</v>
      </c>
      <c r="V344" s="54">
        <v>3457035000</v>
      </c>
      <c r="W344" s="54">
        <v>9592478000</v>
      </c>
      <c r="X344" s="54">
        <v>9046154000</v>
      </c>
      <c r="Y344" s="54">
        <v>3853815000</v>
      </c>
      <c r="Z344" s="54">
        <v>6992435000</v>
      </c>
      <c r="AA344" s="54">
        <v>4929892000</v>
      </c>
      <c r="AB344" s="54">
        <v>4149241000</v>
      </c>
      <c r="AC344" s="54">
        <v>3727175000</v>
      </c>
      <c r="AD344" s="54">
        <v>2023696000</v>
      </c>
      <c r="AE344" s="54">
        <v>3295491000</v>
      </c>
      <c r="AF344" s="54">
        <v>2120109000</v>
      </c>
      <c r="AG344" s="54">
        <v>2305767000</v>
      </c>
      <c r="AH344" s="128" t="str">
        <f>VLOOKUP(B344,'Ma sector'!A:E,5,0)</f>
        <v>Công nghiệp</v>
      </c>
    </row>
    <row r="345" spans="1:34">
      <c r="A345" s="54" t="s">
        <v>431</v>
      </c>
      <c r="B345" s="54">
        <v>166</v>
      </c>
      <c r="C345" s="54">
        <v>4</v>
      </c>
      <c r="D345" s="54">
        <v>6149098000</v>
      </c>
      <c r="E345" s="54">
        <v>11283891000</v>
      </c>
      <c r="F345" s="54">
        <v>8581830000</v>
      </c>
      <c r="G345" s="54">
        <v>7962790000</v>
      </c>
      <c r="H345" s="54">
        <v>4990981000</v>
      </c>
      <c r="I345" s="54">
        <v>9674456000</v>
      </c>
      <c r="J345" s="54">
        <v>8930115000</v>
      </c>
      <c r="K345" s="54">
        <v>4481668000</v>
      </c>
      <c r="L345" s="54">
        <v>4850954000</v>
      </c>
      <c r="M345" s="54">
        <v>14257742000</v>
      </c>
      <c r="N345" s="54">
        <v>20528070000</v>
      </c>
      <c r="O345" s="54">
        <v>7785282000</v>
      </c>
      <c r="P345" s="54">
        <v>9704011000</v>
      </c>
      <c r="Q345" s="54">
        <v>6026436000</v>
      </c>
      <c r="R345" s="54">
        <v>5067247000</v>
      </c>
      <c r="S345" s="54">
        <v>4801609000</v>
      </c>
      <c r="T345" s="54">
        <v>5372548000</v>
      </c>
      <c r="U345" s="54">
        <v>3290346000</v>
      </c>
      <c r="V345" s="54">
        <v>4804793000</v>
      </c>
      <c r="W345" s="54">
        <v>3681355000</v>
      </c>
      <c r="X345" s="54">
        <v>5201299000</v>
      </c>
      <c r="Y345" s="54">
        <v>3459209000</v>
      </c>
      <c r="Z345" s="54">
        <v>6087307000</v>
      </c>
      <c r="AA345" s="54">
        <v>3678850000</v>
      </c>
      <c r="AB345" s="54">
        <v>1732733000</v>
      </c>
      <c r="AC345" s="54">
        <v>2063745000</v>
      </c>
      <c r="AD345" s="54">
        <v>1462899000</v>
      </c>
      <c r="AE345" s="54">
        <v>1398126000</v>
      </c>
      <c r="AF345" s="54">
        <v>1013717000</v>
      </c>
      <c r="AG345" s="54">
        <v>1817057000</v>
      </c>
      <c r="AH345" s="128" t="str">
        <f>VLOOKUP(B345,'Ma sector'!A:E,5,0)</f>
        <v>Nguyên vật liệu</v>
      </c>
    </row>
    <row r="346" spans="1:34">
      <c r="A346" s="54" t="s">
        <v>432</v>
      </c>
      <c r="B346" s="54">
        <v>181</v>
      </c>
      <c r="C346" s="54">
        <v>4</v>
      </c>
      <c r="D346" s="54">
        <v>710000</v>
      </c>
      <c r="E346" s="54">
        <v>112310000</v>
      </c>
      <c r="F346" s="54">
        <v>207990000</v>
      </c>
      <c r="G346" s="54">
        <v>206680000</v>
      </c>
      <c r="H346" s="54">
        <v>278940000</v>
      </c>
      <c r="I346" s="54">
        <v>129590000</v>
      </c>
      <c r="J346" s="54">
        <v>731500000</v>
      </c>
      <c r="K346" s="54">
        <v>525470000</v>
      </c>
      <c r="L346" s="54">
        <v>144800000</v>
      </c>
      <c r="M346" s="54">
        <v>108270000</v>
      </c>
      <c r="N346" s="54">
        <v>261750000</v>
      </c>
      <c r="O346" s="54">
        <v>187270000</v>
      </c>
      <c r="P346" s="54">
        <v>213440000</v>
      </c>
      <c r="Q346" s="54">
        <v>78820000</v>
      </c>
      <c r="R346" s="54">
        <v>116020000</v>
      </c>
      <c r="S346" s="54">
        <v>575990000</v>
      </c>
      <c r="T346" s="54">
        <v>128130000</v>
      </c>
      <c r="U346" s="54">
        <v>94320000</v>
      </c>
      <c r="V346" s="54">
        <v>90580000</v>
      </c>
      <c r="W346" s="54">
        <v>28810000</v>
      </c>
      <c r="X346" s="54">
        <v>0</v>
      </c>
      <c r="Y346" s="54">
        <v>50570000</v>
      </c>
      <c r="Z346" s="54">
        <v>161810000</v>
      </c>
      <c r="AA346" s="54">
        <v>8090000</v>
      </c>
      <c r="AB346" s="54">
        <v>26860000</v>
      </c>
      <c r="AC346" s="54">
        <v>34700000</v>
      </c>
      <c r="AD346" s="54">
        <v>9660000</v>
      </c>
      <c r="AE346" s="54">
        <v>50090000</v>
      </c>
      <c r="AF346" s="54">
        <v>56800000</v>
      </c>
      <c r="AG346" s="54">
        <v>121100000</v>
      </c>
      <c r="AH346" s="128" t="str">
        <f>VLOOKUP(B346,'Ma sector'!A:E,5,0)</f>
        <v>Công nghiệp</v>
      </c>
    </row>
    <row r="347" spans="1:34">
      <c r="A347" s="54" t="s">
        <v>433</v>
      </c>
      <c r="B347" s="54">
        <v>238</v>
      </c>
      <c r="C347" s="54">
        <v>4</v>
      </c>
      <c r="D347" s="54">
        <v>3810000</v>
      </c>
      <c r="E347" s="54">
        <v>0</v>
      </c>
      <c r="F347" s="54">
        <v>43298800</v>
      </c>
      <c r="G347" s="54">
        <v>7460000</v>
      </c>
      <c r="H347" s="54">
        <v>0</v>
      </c>
      <c r="I347" s="54">
        <v>7510000</v>
      </c>
      <c r="J347" s="54">
        <v>11420000</v>
      </c>
      <c r="K347" s="54">
        <v>0</v>
      </c>
      <c r="L347" s="54">
        <v>11340000</v>
      </c>
      <c r="M347" s="54">
        <v>14800000</v>
      </c>
      <c r="N347" s="54">
        <v>0</v>
      </c>
      <c r="O347" s="54">
        <v>11290000</v>
      </c>
      <c r="P347" s="54">
        <v>45940000</v>
      </c>
      <c r="Q347" s="54">
        <v>0</v>
      </c>
      <c r="R347" s="54">
        <v>0</v>
      </c>
      <c r="S347" s="54">
        <v>0</v>
      </c>
      <c r="T347" s="54">
        <v>0</v>
      </c>
      <c r="U347" s="54">
        <v>7400000</v>
      </c>
      <c r="V347" s="54">
        <v>0</v>
      </c>
      <c r="W347" s="54">
        <v>0</v>
      </c>
      <c r="X347" s="54">
        <v>0</v>
      </c>
      <c r="Y347" s="54">
        <v>0</v>
      </c>
      <c r="Z347" s="54">
        <v>0</v>
      </c>
      <c r="AA347" s="54">
        <v>0</v>
      </c>
      <c r="AB347" s="54">
        <v>48160000</v>
      </c>
      <c r="AC347" s="54">
        <v>18000000</v>
      </c>
      <c r="AD347" s="54">
        <v>0</v>
      </c>
      <c r="AE347" s="54">
        <v>0</v>
      </c>
      <c r="AF347" s="54">
        <v>0</v>
      </c>
      <c r="AG347" s="54">
        <v>0</v>
      </c>
      <c r="AH347" s="128" t="str">
        <f>VLOOKUP(B347,'Ma sector'!A:E,5,0)</f>
        <v>Dược phẩm và Y tế</v>
      </c>
    </row>
    <row r="348" spans="1:34">
      <c r="A348" s="54" t="s">
        <v>434</v>
      </c>
      <c r="B348" s="54">
        <v>187</v>
      </c>
      <c r="C348" s="54">
        <v>4</v>
      </c>
      <c r="D348" s="54">
        <v>78611000</v>
      </c>
      <c r="E348" s="54">
        <v>17748000</v>
      </c>
      <c r="F348" s="54">
        <v>49335000</v>
      </c>
      <c r="G348" s="54">
        <v>54389000</v>
      </c>
      <c r="H348" s="54">
        <v>30773000</v>
      </c>
      <c r="I348" s="54">
        <v>102313000</v>
      </c>
      <c r="J348" s="54">
        <v>132918000</v>
      </c>
      <c r="K348" s="54">
        <v>164000</v>
      </c>
      <c r="L348" s="54">
        <v>3722000</v>
      </c>
      <c r="M348" s="54">
        <v>19425000</v>
      </c>
      <c r="N348" s="54">
        <v>22945000</v>
      </c>
      <c r="O348" s="54">
        <v>49077000</v>
      </c>
      <c r="P348" s="54">
        <v>58990000</v>
      </c>
      <c r="Q348" s="54">
        <v>19200000</v>
      </c>
      <c r="R348" s="54">
        <v>34476000</v>
      </c>
      <c r="S348" s="54">
        <v>24795000</v>
      </c>
      <c r="T348" s="54">
        <v>21026000</v>
      </c>
      <c r="U348" s="54">
        <v>30861000</v>
      </c>
      <c r="V348" s="54">
        <v>23295000</v>
      </c>
      <c r="W348" s="54">
        <v>76859000</v>
      </c>
      <c r="X348" s="54">
        <v>43200000</v>
      </c>
      <c r="Y348" s="54">
        <v>1544928000</v>
      </c>
      <c r="Z348" s="54">
        <v>1984000000</v>
      </c>
      <c r="AA348" s="54">
        <v>27300000</v>
      </c>
      <c r="AB348" s="54">
        <v>34360000</v>
      </c>
      <c r="AC348" s="54">
        <v>68120000</v>
      </c>
      <c r="AD348" s="54">
        <v>14200000</v>
      </c>
      <c r="AE348" s="54">
        <v>61298000</v>
      </c>
      <c r="AF348" s="54">
        <v>161000</v>
      </c>
      <c r="AG348" s="54">
        <v>15166000</v>
      </c>
      <c r="AH348" s="128" t="str">
        <f>VLOOKUP(B348,'Ma sector'!A:E,5,0)</f>
        <v>Công nghiệp</v>
      </c>
    </row>
    <row r="349" spans="1:34">
      <c r="A349" s="54" t="s">
        <v>435</v>
      </c>
      <c r="B349" s="54">
        <v>336</v>
      </c>
      <c r="C349" s="54">
        <v>4</v>
      </c>
      <c r="D349" s="54">
        <v>3465000</v>
      </c>
      <c r="E349" s="54">
        <v>145796000</v>
      </c>
      <c r="F349" s="54">
        <v>192355000</v>
      </c>
      <c r="G349" s="54">
        <v>169571000</v>
      </c>
      <c r="H349" s="54">
        <v>5528000</v>
      </c>
      <c r="I349" s="54">
        <v>162479000</v>
      </c>
      <c r="J349" s="54">
        <v>133938000</v>
      </c>
      <c r="K349" s="54">
        <v>73379000</v>
      </c>
      <c r="L349" s="54">
        <v>37180000</v>
      </c>
      <c r="M349" s="54">
        <v>179756000</v>
      </c>
      <c r="N349" s="54">
        <v>97846000</v>
      </c>
      <c r="O349" s="54">
        <v>56785000</v>
      </c>
      <c r="P349" s="54">
        <v>167948000</v>
      </c>
      <c r="Q349" s="54">
        <v>75563000</v>
      </c>
      <c r="R349" s="54">
        <v>92998000</v>
      </c>
      <c r="S349" s="54">
        <v>87702000</v>
      </c>
      <c r="T349" s="54">
        <v>171561000</v>
      </c>
      <c r="U349" s="54">
        <v>41698000</v>
      </c>
      <c r="V349" s="54">
        <v>52129000</v>
      </c>
      <c r="W349" s="54">
        <v>109494000</v>
      </c>
      <c r="X349" s="54">
        <v>71424000</v>
      </c>
      <c r="Y349" s="54">
        <v>90353000</v>
      </c>
      <c r="Z349" s="54">
        <v>202967000</v>
      </c>
      <c r="AA349" s="54">
        <v>99121000</v>
      </c>
      <c r="AB349" s="54">
        <v>51333000</v>
      </c>
      <c r="AC349" s="54">
        <v>37077000</v>
      </c>
      <c r="AD349" s="54">
        <v>49741000</v>
      </c>
      <c r="AE349" s="54">
        <v>48295000</v>
      </c>
      <c r="AF349" s="54">
        <v>44231000</v>
      </c>
      <c r="AG349" s="54">
        <v>33362000</v>
      </c>
      <c r="AH349" s="128" t="str">
        <f>VLOOKUP(B349,'Ma sector'!A:E,5,0)</f>
        <v>Tài chính</v>
      </c>
    </row>
    <row r="350" spans="1:34">
      <c r="A350" s="54" t="s">
        <v>436</v>
      </c>
      <c r="B350" s="54">
        <v>181</v>
      </c>
      <c r="C350" s="54">
        <v>4</v>
      </c>
      <c r="D350" s="54">
        <v>175920000</v>
      </c>
      <c r="E350" s="54">
        <v>164230000</v>
      </c>
      <c r="F350" s="54">
        <v>116910000</v>
      </c>
      <c r="G350" s="54">
        <v>271630000</v>
      </c>
      <c r="H350" s="54">
        <v>226640000</v>
      </c>
      <c r="I350" s="54">
        <v>235140000</v>
      </c>
      <c r="J350" s="54">
        <v>465250000</v>
      </c>
      <c r="K350" s="54">
        <v>505020000</v>
      </c>
      <c r="L350" s="54">
        <v>378850000</v>
      </c>
      <c r="M350" s="54">
        <v>1263570000</v>
      </c>
      <c r="N350" s="54">
        <v>819040000</v>
      </c>
      <c r="O350" s="54">
        <v>841450000</v>
      </c>
      <c r="P350" s="54">
        <v>894760000</v>
      </c>
      <c r="Q350" s="54">
        <v>716260000</v>
      </c>
      <c r="R350" s="54">
        <v>1324180000</v>
      </c>
      <c r="S350" s="54">
        <v>651580000</v>
      </c>
      <c r="T350" s="54">
        <v>1095360000</v>
      </c>
      <c r="U350" s="54">
        <v>268660000</v>
      </c>
      <c r="V350" s="54">
        <v>462460000</v>
      </c>
      <c r="W350" s="54">
        <v>285890000</v>
      </c>
      <c r="X350" s="54">
        <v>197920000</v>
      </c>
      <c r="Y350" s="54">
        <v>359700000</v>
      </c>
      <c r="Z350" s="54">
        <v>292490000</v>
      </c>
      <c r="AA350" s="54">
        <v>296630000</v>
      </c>
      <c r="AB350" s="54">
        <v>77930000</v>
      </c>
      <c r="AC350" s="54">
        <v>280390000</v>
      </c>
      <c r="AD350" s="54">
        <v>0</v>
      </c>
      <c r="AE350" s="54">
        <v>0</v>
      </c>
      <c r="AF350" s="54">
        <v>72100000</v>
      </c>
      <c r="AG350" s="54">
        <v>336120000</v>
      </c>
      <c r="AH350" s="128" t="str">
        <f>VLOOKUP(B350,'Ma sector'!A:E,5,0)</f>
        <v>Công nghiệp</v>
      </c>
    </row>
    <row r="351" spans="1:34">
      <c r="A351" s="54" t="s">
        <v>437</v>
      </c>
      <c r="B351" s="54">
        <v>336</v>
      </c>
      <c r="C351" s="54">
        <v>3</v>
      </c>
      <c r="D351" s="54">
        <v>852000</v>
      </c>
      <c r="E351" s="54">
        <v>20124000</v>
      </c>
      <c r="F351" s="54">
        <v>48832000</v>
      </c>
      <c r="G351" s="54">
        <v>90945000</v>
      </c>
      <c r="H351" s="54">
        <v>84674000</v>
      </c>
      <c r="I351" s="54">
        <v>49117000</v>
      </c>
      <c r="J351" s="54">
        <v>16595000</v>
      </c>
      <c r="K351" s="54">
        <v>10411000</v>
      </c>
      <c r="L351" s="54">
        <v>24528000</v>
      </c>
      <c r="M351" s="54">
        <v>301805000</v>
      </c>
      <c r="N351" s="54">
        <v>77319000</v>
      </c>
      <c r="O351" s="54">
        <v>133434000</v>
      </c>
      <c r="P351" s="54">
        <v>114470000</v>
      </c>
      <c r="Q351" s="54">
        <v>29780000</v>
      </c>
      <c r="R351" s="54">
        <v>21324000</v>
      </c>
      <c r="S351" s="54">
        <v>26502000</v>
      </c>
      <c r="T351" s="54">
        <v>57858000</v>
      </c>
      <c r="U351" s="54">
        <v>12854000</v>
      </c>
      <c r="V351" s="54">
        <v>154234000</v>
      </c>
      <c r="W351" s="54">
        <v>64400000</v>
      </c>
      <c r="X351" s="54">
        <v>26262000</v>
      </c>
      <c r="Y351" s="54">
        <v>321000</v>
      </c>
      <c r="Z351" s="54">
        <v>66456000</v>
      </c>
      <c r="AA351" s="54">
        <v>73148000</v>
      </c>
      <c r="AB351" s="54">
        <v>17445000</v>
      </c>
      <c r="AC351" s="54">
        <v>1335000</v>
      </c>
      <c r="AD351" s="54">
        <v>106000</v>
      </c>
      <c r="AE351" s="54">
        <v>150207000</v>
      </c>
      <c r="AF351" s="54">
        <v>1030000</v>
      </c>
      <c r="AG351" s="54">
        <v>0</v>
      </c>
      <c r="AH351" s="128" t="str">
        <f>VLOOKUP(B351,'Ma sector'!A:E,5,0)</f>
        <v>Tài chính</v>
      </c>
    </row>
    <row r="352" spans="1:34">
      <c r="A352" s="54" t="s">
        <v>438</v>
      </c>
      <c r="B352" s="54">
        <v>181</v>
      </c>
      <c r="C352" s="54">
        <v>4</v>
      </c>
      <c r="D352" s="54">
        <v>199070000</v>
      </c>
      <c r="E352" s="54">
        <v>123970000</v>
      </c>
      <c r="F352" s="54">
        <v>86990000</v>
      </c>
      <c r="G352" s="54">
        <v>510430000</v>
      </c>
      <c r="H352" s="54">
        <v>12930000</v>
      </c>
      <c r="I352" s="54">
        <v>217195000</v>
      </c>
      <c r="J352" s="54">
        <v>366410000</v>
      </c>
      <c r="K352" s="54">
        <v>517970000</v>
      </c>
      <c r="L352" s="54">
        <v>42315000</v>
      </c>
      <c r="M352" s="54">
        <v>83800000</v>
      </c>
      <c r="N352" s="54">
        <v>209300000</v>
      </c>
      <c r="O352" s="54">
        <v>234870000</v>
      </c>
      <c r="P352" s="54">
        <v>111180000</v>
      </c>
      <c r="Q352" s="54">
        <v>81200000</v>
      </c>
      <c r="R352" s="54">
        <v>42080000</v>
      </c>
      <c r="S352" s="54">
        <v>83160000</v>
      </c>
      <c r="T352" s="54">
        <v>36900000</v>
      </c>
      <c r="U352" s="54">
        <v>33500000</v>
      </c>
      <c r="V352" s="54">
        <v>6800000</v>
      </c>
      <c r="W352" s="54">
        <v>5390000</v>
      </c>
      <c r="X352" s="54">
        <v>0</v>
      </c>
      <c r="Y352" s="54">
        <v>63210000</v>
      </c>
      <c r="Z352" s="54">
        <v>89405000</v>
      </c>
      <c r="AA352" s="54">
        <v>259970000</v>
      </c>
      <c r="AB352" s="54">
        <v>48800000</v>
      </c>
      <c r="AC352" s="54">
        <v>50820000</v>
      </c>
      <c r="AD352" s="54">
        <v>8010000</v>
      </c>
      <c r="AE352" s="54">
        <v>18660000</v>
      </c>
      <c r="AF352" s="54">
        <v>660000</v>
      </c>
      <c r="AG352" s="54">
        <v>16320000</v>
      </c>
      <c r="AH352" s="128" t="str">
        <f>VLOOKUP(B352,'Ma sector'!A:E,5,0)</f>
        <v>Công nghiệp</v>
      </c>
    </row>
    <row r="353" spans="1:34">
      <c r="A353" s="54" t="s">
        <v>439</v>
      </c>
      <c r="B353" s="54">
        <v>228</v>
      </c>
      <c r="C353" s="54">
        <v>3</v>
      </c>
      <c r="D353" s="54">
        <v>872769000</v>
      </c>
      <c r="E353" s="54">
        <v>875147000</v>
      </c>
      <c r="F353" s="54">
        <v>261818000</v>
      </c>
      <c r="G353" s="54">
        <v>745917000</v>
      </c>
      <c r="H353" s="54">
        <v>212119000</v>
      </c>
      <c r="I353" s="54">
        <v>763668000</v>
      </c>
      <c r="J353" s="54">
        <v>619897000</v>
      </c>
      <c r="K353" s="54">
        <v>301863000</v>
      </c>
      <c r="L353" s="54">
        <v>71871000</v>
      </c>
      <c r="M353" s="54">
        <v>635551000</v>
      </c>
      <c r="N353" s="54">
        <v>230825000</v>
      </c>
      <c r="O353" s="54">
        <v>831230000</v>
      </c>
      <c r="P353" s="54">
        <v>633586000</v>
      </c>
      <c r="Q353" s="54">
        <v>729041000</v>
      </c>
      <c r="R353" s="54">
        <v>864492000</v>
      </c>
      <c r="S353" s="54">
        <v>256540000</v>
      </c>
      <c r="T353" s="54">
        <v>674836000</v>
      </c>
      <c r="U353" s="54">
        <v>230098000</v>
      </c>
      <c r="V353" s="54">
        <v>48638000</v>
      </c>
      <c r="W353" s="54">
        <v>302890000</v>
      </c>
      <c r="X353" s="54">
        <v>232534000</v>
      </c>
      <c r="Y353" s="54">
        <v>106157000</v>
      </c>
      <c r="Z353" s="54">
        <v>602822000</v>
      </c>
      <c r="AA353" s="54">
        <v>28307000</v>
      </c>
      <c r="AB353" s="54">
        <v>469760000</v>
      </c>
      <c r="AC353" s="54">
        <v>557235000</v>
      </c>
      <c r="AD353" s="54">
        <v>567089000</v>
      </c>
      <c r="AE353" s="54">
        <v>681324000</v>
      </c>
      <c r="AF353" s="54">
        <v>323240000</v>
      </c>
      <c r="AG353" s="54">
        <v>243257000</v>
      </c>
      <c r="AH353" s="128" t="str">
        <f>VLOOKUP(B353,'Ma sector'!A:E,5,0)</f>
        <v>Hàng Tiêu dùng</v>
      </c>
    </row>
    <row r="354" spans="1:34">
      <c r="A354" s="54" t="s">
        <v>440</v>
      </c>
      <c r="B354" s="54">
        <v>181</v>
      </c>
      <c r="C354" s="54">
        <v>4</v>
      </c>
      <c r="D354" s="54">
        <v>17570000</v>
      </c>
      <c r="E354" s="54">
        <v>2240000</v>
      </c>
      <c r="F354" s="54">
        <v>4800000</v>
      </c>
      <c r="G354" s="54">
        <v>0</v>
      </c>
      <c r="H354" s="54">
        <v>12750000</v>
      </c>
      <c r="I354" s="54">
        <v>15409000</v>
      </c>
      <c r="J354" s="54">
        <v>30200000</v>
      </c>
      <c r="K354" s="54">
        <v>14630000</v>
      </c>
      <c r="L354" s="54">
        <v>1350000</v>
      </c>
      <c r="M354" s="54">
        <v>0</v>
      </c>
      <c r="N354" s="54">
        <v>13140000</v>
      </c>
      <c r="O354" s="54">
        <v>9070000</v>
      </c>
      <c r="P354" s="54">
        <v>550000</v>
      </c>
      <c r="Q354" s="54">
        <v>4940000</v>
      </c>
      <c r="R354" s="54">
        <v>540000</v>
      </c>
      <c r="S354" s="54">
        <v>13230000</v>
      </c>
      <c r="T354" s="54">
        <v>820000</v>
      </c>
      <c r="U354" s="54">
        <v>0</v>
      </c>
      <c r="V354" s="54">
        <v>0</v>
      </c>
      <c r="W354" s="54">
        <v>270000</v>
      </c>
      <c r="X354" s="54">
        <v>0</v>
      </c>
      <c r="Y354" s="54">
        <v>1360000</v>
      </c>
      <c r="Z354" s="54">
        <v>0</v>
      </c>
      <c r="AA354" s="54">
        <v>280000</v>
      </c>
      <c r="AB354" s="54">
        <v>10150000</v>
      </c>
      <c r="AC354" s="54">
        <v>7530000</v>
      </c>
      <c r="AD354" s="54">
        <v>0</v>
      </c>
      <c r="AE354" s="54">
        <v>1380000</v>
      </c>
      <c r="AF354" s="54">
        <v>810000</v>
      </c>
      <c r="AG354" s="54">
        <v>1350000</v>
      </c>
      <c r="AH354" s="128" t="str">
        <f>VLOOKUP(B354,'Ma sector'!A:E,5,0)</f>
        <v>Công nghiệp</v>
      </c>
    </row>
    <row r="355" spans="1:34">
      <c r="A355" s="54" t="s">
        <v>441</v>
      </c>
      <c r="B355" s="54">
        <v>189</v>
      </c>
      <c r="C355" s="54">
        <v>4</v>
      </c>
      <c r="D355" s="54">
        <v>0</v>
      </c>
      <c r="E355" s="54">
        <v>390000</v>
      </c>
      <c r="F355" s="54">
        <v>820000</v>
      </c>
      <c r="G355" s="54">
        <v>770000</v>
      </c>
      <c r="H355" s="54">
        <v>4100000</v>
      </c>
      <c r="I355" s="54">
        <v>740000</v>
      </c>
      <c r="J355" s="54">
        <v>760000</v>
      </c>
      <c r="K355" s="54">
        <v>1200000</v>
      </c>
      <c r="L355" s="54">
        <v>3600000</v>
      </c>
      <c r="M355" s="54">
        <v>12950000</v>
      </c>
      <c r="N355" s="54">
        <v>1480000</v>
      </c>
      <c r="O355" s="54">
        <v>6390000</v>
      </c>
      <c r="P355" s="54">
        <v>400000</v>
      </c>
      <c r="Q355" s="54">
        <v>40000000</v>
      </c>
      <c r="R355" s="54">
        <v>0</v>
      </c>
      <c r="S355" s="54">
        <v>360000</v>
      </c>
      <c r="T355" s="54">
        <v>14920000</v>
      </c>
      <c r="U355" s="54">
        <v>0</v>
      </c>
      <c r="V355" s="54">
        <v>1360000</v>
      </c>
      <c r="W355" s="54">
        <v>39240000</v>
      </c>
      <c r="X355" s="54">
        <v>380000</v>
      </c>
      <c r="Y355" s="54">
        <v>780000</v>
      </c>
      <c r="Z355" s="54">
        <v>820000</v>
      </c>
      <c r="AA355" s="54">
        <v>740000</v>
      </c>
      <c r="AB355" s="54">
        <v>0</v>
      </c>
      <c r="AC355" s="54">
        <v>4280000</v>
      </c>
      <c r="AD355" s="54">
        <v>56140000</v>
      </c>
      <c r="AE355" s="54">
        <v>4940000</v>
      </c>
      <c r="AF355" s="54">
        <v>0</v>
      </c>
      <c r="AG355" s="54">
        <v>0</v>
      </c>
      <c r="AH355" s="128" t="str">
        <f>VLOOKUP(B355,'Ma sector'!A:E,5,0)</f>
        <v>Công nghiệp</v>
      </c>
    </row>
    <row r="356" spans="1:34">
      <c r="A356" s="54" t="s">
        <v>442</v>
      </c>
      <c r="B356" s="54">
        <v>181</v>
      </c>
      <c r="C356" s="54">
        <v>4</v>
      </c>
      <c r="D356" s="54">
        <v>31601000</v>
      </c>
      <c r="E356" s="54">
        <v>75675000</v>
      </c>
      <c r="F356" s="54">
        <v>119472000</v>
      </c>
      <c r="G356" s="54">
        <v>102372000</v>
      </c>
      <c r="H356" s="54">
        <v>134650000</v>
      </c>
      <c r="I356" s="54">
        <v>116550000</v>
      </c>
      <c r="J356" s="54">
        <v>270000</v>
      </c>
      <c r="K356" s="54">
        <v>0</v>
      </c>
      <c r="L356" s="54">
        <v>15362000</v>
      </c>
      <c r="M356" s="54">
        <v>3073000</v>
      </c>
      <c r="N356" s="54">
        <v>14021000</v>
      </c>
      <c r="O356" s="54">
        <v>21864000</v>
      </c>
      <c r="P356" s="54">
        <v>13826000</v>
      </c>
      <c r="Q356" s="54">
        <v>2343000</v>
      </c>
      <c r="R356" s="54">
        <v>9134000</v>
      </c>
      <c r="S356" s="54">
        <v>35316000</v>
      </c>
      <c r="T356" s="54">
        <v>112167000</v>
      </c>
      <c r="U356" s="54">
        <v>41532000</v>
      </c>
      <c r="V356" s="54">
        <v>19744000</v>
      </c>
      <c r="W356" s="54">
        <v>65713000</v>
      </c>
      <c r="X356" s="54">
        <v>10874000</v>
      </c>
      <c r="Y356" s="54">
        <v>108103000</v>
      </c>
      <c r="Z356" s="54">
        <v>343376000</v>
      </c>
      <c r="AA356" s="54">
        <v>318383000</v>
      </c>
      <c r="AB356" s="54">
        <v>19485000</v>
      </c>
      <c r="AC356" s="54">
        <v>13134000</v>
      </c>
      <c r="AD356" s="54">
        <v>55640000</v>
      </c>
      <c r="AE356" s="54">
        <v>139000</v>
      </c>
      <c r="AF356" s="54">
        <v>101926000</v>
      </c>
      <c r="AG356" s="54">
        <v>13132000</v>
      </c>
      <c r="AH356" s="128" t="str">
        <f>VLOOKUP(B356,'Ma sector'!A:E,5,0)</f>
        <v>Công nghiệp</v>
      </c>
    </row>
    <row r="357" spans="1:34">
      <c r="A357" s="54" t="s">
        <v>443</v>
      </c>
      <c r="B357" s="54">
        <v>189</v>
      </c>
      <c r="C357" s="54">
        <v>4</v>
      </c>
      <c r="D357" s="54">
        <v>3520000</v>
      </c>
      <c r="E357" s="54">
        <v>0</v>
      </c>
      <c r="F357" s="54">
        <v>0</v>
      </c>
      <c r="G357" s="54">
        <v>690000</v>
      </c>
      <c r="H357" s="54">
        <v>3080000</v>
      </c>
      <c r="I357" s="54">
        <v>0</v>
      </c>
      <c r="J357" s="54">
        <v>0</v>
      </c>
      <c r="K357" s="54">
        <v>11990000</v>
      </c>
      <c r="L357" s="54">
        <v>0</v>
      </c>
      <c r="M357" s="54">
        <v>2720000</v>
      </c>
      <c r="N357" s="54">
        <v>3200000</v>
      </c>
      <c r="O357" s="54">
        <v>13440000</v>
      </c>
      <c r="P357" s="54">
        <v>330000</v>
      </c>
      <c r="Q357" s="54">
        <v>340000</v>
      </c>
      <c r="R357" s="54">
        <v>9950000</v>
      </c>
      <c r="S357" s="54">
        <v>3720000</v>
      </c>
      <c r="T357" s="54">
        <v>340000</v>
      </c>
      <c r="U357" s="54">
        <v>7170000</v>
      </c>
      <c r="V357" s="54">
        <v>680000</v>
      </c>
      <c r="W357" s="54">
        <v>3750000</v>
      </c>
      <c r="X357" s="54">
        <v>0</v>
      </c>
      <c r="Y357" s="54">
        <v>640000</v>
      </c>
      <c r="Z357" s="54">
        <v>1200000</v>
      </c>
      <c r="AA357" s="54">
        <v>25400000</v>
      </c>
      <c r="AB357" s="54">
        <v>610000</v>
      </c>
      <c r="AC357" s="54">
        <v>320000</v>
      </c>
      <c r="AD357" s="54">
        <v>930000</v>
      </c>
      <c r="AE357" s="54">
        <v>8970000</v>
      </c>
      <c r="AF357" s="54">
        <v>8290000</v>
      </c>
      <c r="AG357" s="54">
        <v>290000</v>
      </c>
      <c r="AH357" s="128" t="str">
        <f>VLOOKUP(B357,'Ma sector'!A:E,5,0)</f>
        <v>Công nghiệp</v>
      </c>
    </row>
    <row r="358" spans="1:34">
      <c r="A358" s="54" t="s">
        <v>444</v>
      </c>
      <c r="B358" s="54">
        <v>218</v>
      </c>
      <c r="C358" s="54">
        <v>2</v>
      </c>
      <c r="D358" s="54">
        <v>3183139000</v>
      </c>
      <c r="E358" s="54">
        <v>1235816000</v>
      </c>
      <c r="F358" s="54">
        <v>1001897000</v>
      </c>
      <c r="G358" s="54">
        <v>2262633000</v>
      </c>
      <c r="H358" s="54">
        <v>286267000</v>
      </c>
      <c r="I358" s="54">
        <v>8363592000</v>
      </c>
      <c r="J358" s="54">
        <v>1630060000</v>
      </c>
      <c r="K358" s="54">
        <v>1312848000</v>
      </c>
      <c r="L358" s="54">
        <v>754710000</v>
      </c>
      <c r="M358" s="54">
        <v>821573000</v>
      </c>
      <c r="N358" s="54">
        <v>2257427000</v>
      </c>
      <c r="O358" s="54">
        <v>3639075000</v>
      </c>
      <c r="P358" s="54">
        <v>823224000</v>
      </c>
      <c r="Q358" s="54">
        <v>1960311000</v>
      </c>
      <c r="R358" s="54">
        <v>3470304000</v>
      </c>
      <c r="S358" s="54">
        <v>721139000</v>
      </c>
      <c r="T358" s="54">
        <v>689947000</v>
      </c>
      <c r="U358" s="54">
        <v>1405345000</v>
      </c>
      <c r="V358" s="54">
        <v>436357000</v>
      </c>
      <c r="W358" s="54">
        <v>794012000</v>
      </c>
      <c r="X358" s="54">
        <v>1702765000</v>
      </c>
      <c r="Y358" s="54">
        <v>373219000</v>
      </c>
      <c r="Z358" s="54">
        <v>950178000</v>
      </c>
      <c r="AA358" s="54">
        <v>122178000</v>
      </c>
      <c r="AB358" s="54">
        <v>219699000</v>
      </c>
      <c r="AC358" s="54">
        <v>672894000</v>
      </c>
      <c r="AD358" s="54">
        <v>231042000</v>
      </c>
      <c r="AE358" s="54">
        <v>400573000</v>
      </c>
      <c r="AF358" s="54">
        <v>47987000</v>
      </c>
      <c r="AG358" s="54">
        <v>110968000</v>
      </c>
      <c r="AH358" s="128" t="str">
        <f>VLOOKUP(B358,'Ma sector'!A:E,5,0)</f>
        <v>Hàng Tiêu dùng</v>
      </c>
    </row>
    <row r="359" spans="1:34">
      <c r="A359" s="54" t="s">
        <v>445</v>
      </c>
      <c r="B359" s="54">
        <v>311</v>
      </c>
      <c r="C359" s="54">
        <v>4</v>
      </c>
      <c r="D359" s="54">
        <v>6900000</v>
      </c>
      <c r="E359" s="54">
        <v>46850000</v>
      </c>
      <c r="F359" s="54">
        <v>6480000</v>
      </c>
      <c r="G359" s="54">
        <v>148610000</v>
      </c>
      <c r="H359" s="54">
        <v>77250000</v>
      </c>
      <c r="I359" s="54">
        <v>318495600</v>
      </c>
      <c r="J359" s="54">
        <v>8920000</v>
      </c>
      <c r="K359" s="54">
        <v>104330000</v>
      </c>
      <c r="L359" s="54">
        <v>8270000</v>
      </c>
      <c r="M359" s="54">
        <v>16605200</v>
      </c>
      <c r="N359" s="54">
        <v>256870000</v>
      </c>
      <c r="O359" s="54">
        <v>18810000</v>
      </c>
      <c r="P359" s="54">
        <v>18840000</v>
      </c>
      <c r="Q359" s="54">
        <v>3480000</v>
      </c>
      <c r="R359" s="54">
        <v>33040000</v>
      </c>
      <c r="S359" s="54">
        <v>133067600</v>
      </c>
      <c r="T359" s="54">
        <v>97440000</v>
      </c>
      <c r="U359" s="54">
        <v>28410000</v>
      </c>
      <c r="V359" s="54">
        <v>78050000</v>
      </c>
      <c r="W359" s="54">
        <v>0</v>
      </c>
      <c r="X359" s="54">
        <v>198000</v>
      </c>
      <c r="Y359" s="54">
        <v>127190000</v>
      </c>
      <c r="Z359" s="54">
        <v>105900000</v>
      </c>
      <c r="AA359" s="54">
        <v>15910000</v>
      </c>
      <c r="AB359" s="54">
        <v>102010000</v>
      </c>
      <c r="AC359" s="54">
        <v>5690000</v>
      </c>
      <c r="AD359" s="54">
        <v>42790000</v>
      </c>
      <c r="AE359" s="54">
        <v>50150000</v>
      </c>
      <c r="AF359" s="54">
        <v>127820000</v>
      </c>
      <c r="AG359" s="54">
        <v>610000</v>
      </c>
      <c r="AH359" s="128" t="str">
        <f>VLOOKUP(B359,'Ma sector'!A:E,5,0)</f>
        <v>Công nghệ Thông tin</v>
      </c>
    </row>
    <row r="360" spans="1:34">
      <c r="A360" s="54" t="s">
        <v>92</v>
      </c>
      <c r="B360" s="54">
        <v>181</v>
      </c>
      <c r="C360" s="54">
        <v>4</v>
      </c>
      <c r="D360" s="54">
        <v>3510000</v>
      </c>
      <c r="E360" s="54">
        <v>9200000</v>
      </c>
      <c r="F360" s="54">
        <v>0</v>
      </c>
      <c r="G360" s="54">
        <v>800000</v>
      </c>
      <c r="H360" s="54">
        <v>6410000</v>
      </c>
      <c r="I360" s="54">
        <v>7560000</v>
      </c>
      <c r="J360" s="54">
        <v>14780000</v>
      </c>
      <c r="K360" s="54">
        <v>65910000</v>
      </c>
      <c r="L360" s="54">
        <v>58000000</v>
      </c>
      <c r="M360" s="54">
        <v>410000</v>
      </c>
      <c r="N360" s="54">
        <v>7500000</v>
      </c>
      <c r="O360" s="54">
        <v>100310000</v>
      </c>
      <c r="P360" s="54">
        <v>2530000</v>
      </c>
      <c r="Q360" s="54">
        <v>0</v>
      </c>
      <c r="R360" s="54">
        <v>53440000</v>
      </c>
      <c r="S360" s="54">
        <v>20720000</v>
      </c>
      <c r="T360" s="54">
        <v>15038000</v>
      </c>
      <c r="U360" s="54">
        <v>370000</v>
      </c>
      <c r="V360" s="54">
        <v>24420000</v>
      </c>
      <c r="W360" s="54">
        <v>18050000</v>
      </c>
      <c r="X360" s="54">
        <v>0</v>
      </c>
      <c r="Y360" s="54">
        <v>0</v>
      </c>
      <c r="Z360" s="54">
        <v>3860000</v>
      </c>
      <c r="AA360" s="54">
        <v>0</v>
      </c>
      <c r="AB360" s="54">
        <v>370000</v>
      </c>
      <c r="AC360" s="54">
        <v>2220000</v>
      </c>
      <c r="AD360" s="54">
        <v>0</v>
      </c>
      <c r="AE360" s="54">
        <v>0</v>
      </c>
      <c r="AF360" s="54">
        <v>0</v>
      </c>
      <c r="AG360" s="54">
        <v>400000</v>
      </c>
      <c r="AH360" s="128" t="str">
        <f>VLOOKUP(B360,'Ma sector'!A:E,5,0)</f>
        <v>Công nghiệp</v>
      </c>
    </row>
    <row r="361" spans="1:34">
      <c r="A361" s="54" t="s">
        <v>446</v>
      </c>
      <c r="B361" s="54">
        <v>188</v>
      </c>
      <c r="C361" s="54">
        <v>4</v>
      </c>
      <c r="D361" s="54">
        <v>1600000</v>
      </c>
      <c r="E361" s="54">
        <v>1877500</v>
      </c>
      <c r="F361" s="54">
        <v>164420000</v>
      </c>
      <c r="G361" s="54">
        <v>55000000</v>
      </c>
      <c r="H361" s="54">
        <v>820000</v>
      </c>
      <c r="I361" s="54">
        <v>347430000</v>
      </c>
      <c r="J361" s="54">
        <v>102411900</v>
      </c>
      <c r="K361" s="54">
        <v>328044400</v>
      </c>
      <c r="L361" s="54">
        <v>28900000</v>
      </c>
      <c r="M361" s="54">
        <v>43190000</v>
      </c>
      <c r="N361" s="54">
        <v>19893200</v>
      </c>
      <c r="O361" s="54">
        <v>5870000</v>
      </c>
      <c r="P361" s="54">
        <v>420000</v>
      </c>
      <c r="Q361" s="54">
        <v>800000</v>
      </c>
      <c r="R361" s="54">
        <v>400000</v>
      </c>
      <c r="S361" s="54">
        <v>91200000</v>
      </c>
      <c r="T361" s="54">
        <v>22400000</v>
      </c>
      <c r="U361" s="54">
        <v>36000000</v>
      </c>
      <c r="V361" s="54">
        <v>0</v>
      </c>
      <c r="W361" s="54">
        <v>0</v>
      </c>
      <c r="X361" s="54">
        <v>0</v>
      </c>
      <c r="Y361" s="54">
        <v>29210000</v>
      </c>
      <c r="Z361" s="54">
        <v>64010000</v>
      </c>
      <c r="AA361" s="54">
        <v>0</v>
      </c>
      <c r="AB361" s="54">
        <v>0</v>
      </c>
      <c r="AC361" s="54">
        <v>44000000</v>
      </c>
      <c r="AD361" s="54">
        <v>3750000</v>
      </c>
      <c r="AE361" s="54">
        <v>6965600</v>
      </c>
      <c r="AF361" s="54">
        <v>63550000</v>
      </c>
      <c r="AG361" s="54">
        <v>0</v>
      </c>
      <c r="AH361" s="128" t="str">
        <f>VLOOKUP(B361,'Ma sector'!A:E,5,0)</f>
        <v>Công nghiệp</v>
      </c>
    </row>
    <row r="362" spans="1:34">
      <c r="A362" s="54" t="s">
        <v>447</v>
      </c>
      <c r="B362" s="54">
        <v>166</v>
      </c>
      <c r="C362" s="54">
        <v>4</v>
      </c>
      <c r="D362" s="54">
        <v>120680000</v>
      </c>
      <c r="E362" s="54">
        <v>362890000</v>
      </c>
      <c r="F362" s="54">
        <v>182950000</v>
      </c>
      <c r="G362" s="54">
        <v>210190000</v>
      </c>
      <c r="H362" s="54">
        <v>165820000</v>
      </c>
      <c r="I362" s="54">
        <v>365620000</v>
      </c>
      <c r="J362" s="54">
        <v>914030000</v>
      </c>
      <c r="K362" s="54">
        <v>287220000</v>
      </c>
      <c r="L362" s="54">
        <v>199100000</v>
      </c>
      <c r="M362" s="54">
        <v>216520000</v>
      </c>
      <c r="N362" s="54">
        <v>664740000</v>
      </c>
      <c r="O362" s="54">
        <v>191300000</v>
      </c>
      <c r="P362" s="54">
        <v>55170000</v>
      </c>
      <c r="Q362" s="54">
        <v>131330000</v>
      </c>
      <c r="R362" s="54">
        <v>307360000</v>
      </c>
      <c r="S362" s="54">
        <v>101600000</v>
      </c>
      <c r="T362" s="54">
        <v>94720000</v>
      </c>
      <c r="U362" s="54">
        <v>225570000</v>
      </c>
      <c r="V362" s="54">
        <v>195420000</v>
      </c>
      <c r="W362" s="54">
        <v>125400000</v>
      </c>
      <c r="X362" s="54">
        <v>152000000</v>
      </c>
      <c r="Y362" s="54">
        <v>39030000</v>
      </c>
      <c r="Z362" s="54">
        <v>297120000</v>
      </c>
      <c r="AA362" s="54">
        <v>145780000</v>
      </c>
      <c r="AB362" s="54">
        <v>252000000</v>
      </c>
      <c r="AC362" s="54">
        <v>207660000</v>
      </c>
      <c r="AD362" s="54">
        <v>120740000</v>
      </c>
      <c r="AE362" s="54">
        <v>92090000</v>
      </c>
      <c r="AF362" s="54">
        <v>50050000</v>
      </c>
      <c r="AG362" s="54">
        <v>61210000</v>
      </c>
      <c r="AH362" s="128" t="str">
        <f>VLOOKUP(B362,'Ma sector'!A:E,5,0)</f>
        <v>Nguyên vật liệu</v>
      </c>
    </row>
    <row r="363" spans="1:34">
      <c r="A363" s="54" t="s">
        <v>127</v>
      </c>
      <c r="B363" s="54">
        <v>289</v>
      </c>
      <c r="C363" s="54">
        <v>1</v>
      </c>
      <c r="D363" s="54">
        <v>5129416000</v>
      </c>
      <c r="E363" s="54">
        <v>11409353000</v>
      </c>
      <c r="F363" s="54">
        <v>3560827000</v>
      </c>
      <c r="G363" s="54">
        <v>10643835000</v>
      </c>
      <c r="H363" s="54">
        <v>3502302000</v>
      </c>
      <c r="I363" s="54">
        <v>22079505000</v>
      </c>
      <c r="J363" s="54">
        <v>7571799000</v>
      </c>
      <c r="K363" s="54">
        <v>6878773000</v>
      </c>
      <c r="L363" s="54">
        <v>6103448000</v>
      </c>
      <c r="M363" s="54">
        <v>10103806000</v>
      </c>
      <c r="N363" s="54">
        <v>15886225000</v>
      </c>
      <c r="O363" s="54">
        <v>11643973000</v>
      </c>
      <c r="P363" s="54">
        <v>8900499000</v>
      </c>
      <c r="Q363" s="54">
        <v>10020328000</v>
      </c>
      <c r="R363" s="54">
        <v>13376255600</v>
      </c>
      <c r="S363" s="54">
        <v>5425807000</v>
      </c>
      <c r="T363" s="54">
        <v>14849468000</v>
      </c>
      <c r="U363" s="54">
        <v>13212229000</v>
      </c>
      <c r="V363" s="54">
        <v>8008877000</v>
      </c>
      <c r="W363" s="54">
        <v>9985486000</v>
      </c>
      <c r="X363" s="54">
        <v>12244351000</v>
      </c>
      <c r="Y363" s="54">
        <v>10558874000</v>
      </c>
      <c r="Z363" s="54">
        <v>23056439000</v>
      </c>
      <c r="AA363" s="54">
        <v>6758210000</v>
      </c>
      <c r="AB363" s="54">
        <v>6954329000</v>
      </c>
      <c r="AC363" s="54">
        <v>4760926000</v>
      </c>
      <c r="AD363" s="54">
        <v>3677754000</v>
      </c>
      <c r="AE363" s="54">
        <v>7191166000</v>
      </c>
      <c r="AF363" s="54">
        <v>13393494000</v>
      </c>
      <c r="AG363" s="54">
        <v>5205636000</v>
      </c>
      <c r="AH363" s="128" t="str">
        <f>VLOOKUP(B363,'Ma sector'!A:E,5,0)</f>
        <v>Ngân hàng</v>
      </c>
    </row>
    <row r="364" spans="1:34">
      <c r="A364" s="54" t="s">
        <v>448</v>
      </c>
      <c r="B364" s="54">
        <v>180</v>
      </c>
      <c r="C364" s="54">
        <v>4</v>
      </c>
      <c r="D364" s="54">
        <v>1460000</v>
      </c>
      <c r="E364" s="54">
        <v>1490000</v>
      </c>
      <c r="F364" s="54">
        <v>1500000</v>
      </c>
      <c r="G364" s="54">
        <v>0</v>
      </c>
      <c r="H364" s="54">
        <v>4620000</v>
      </c>
      <c r="I364" s="54">
        <v>0</v>
      </c>
      <c r="J364" s="54">
        <v>0</v>
      </c>
      <c r="K364" s="54">
        <v>0</v>
      </c>
      <c r="L364" s="54">
        <v>0</v>
      </c>
      <c r="M364" s="54">
        <v>0</v>
      </c>
      <c r="N364" s="54">
        <v>3120000</v>
      </c>
      <c r="O364" s="54">
        <v>1560000</v>
      </c>
      <c r="P364" s="54">
        <v>12350000</v>
      </c>
      <c r="Q364" s="54">
        <v>0</v>
      </c>
      <c r="R364" s="54">
        <v>0</v>
      </c>
      <c r="S364" s="54">
        <v>0</v>
      </c>
      <c r="T364" s="54">
        <v>0</v>
      </c>
      <c r="U364" s="54">
        <v>0</v>
      </c>
      <c r="V364" s="54">
        <v>0</v>
      </c>
      <c r="W364" s="54">
        <v>7950000</v>
      </c>
      <c r="X364" s="54">
        <v>0</v>
      </c>
      <c r="Y364" s="54">
        <v>0</v>
      </c>
      <c r="Z364" s="54">
        <v>1690000</v>
      </c>
      <c r="AA364" s="54">
        <v>0</v>
      </c>
      <c r="AB364" s="54">
        <v>0</v>
      </c>
      <c r="AC364" s="54">
        <v>0</v>
      </c>
      <c r="AD364" s="54">
        <v>0</v>
      </c>
      <c r="AE364" s="54">
        <v>0</v>
      </c>
      <c r="AF364" s="54">
        <v>0</v>
      </c>
      <c r="AG364" s="54">
        <v>0</v>
      </c>
      <c r="AH364" s="128" t="str">
        <f>VLOOKUP(B364,'Ma sector'!A:E,5,0)</f>
        <v>Công nghiệp</v>
      </c>
    </row>
    <row r="365" spans="1:34">
      <c r="A365" s="54" t="s">
        <v>449</v>
      </c>
      <c r="B365" s="54">
        <v>218</v>
      </c>
      <c r="C365" s="54">
        <v>4</v>
      </c>
      <c r="D365" s="54">
        <v>0</v>
      </c>
      <c r="E365" s="54">
        <v>17370000</v>
      </c>
      <c r="F365" s="54">
        <v>27020000</v>
      </c>
      <c r="G365" s="54">
        <v>0</v>
      </c>
      <c r="H365" s="54">
        <v>0</v>
      </c>
      <c r="I365" s="54">
        <v>0</v>
      </c>
      <c r="J365" s="54">
        <v>7200000</v>
      </c>
      <c r="K365" s="54">
        <v>0</v>
      </c>
      <c r="L365" s="54">
        <v>36700000</v>
      </c>
      <c r="M365" s="54">
        <v>43450000</v>
      </c>
      <c r="N365" s="54">
        <v>0</v>
      </c>
      <c r="O365" s="54">
        <v>0</v>
      </c>
      <c r="P365" s="54">
        <v>0</v>
      </c>
      <c r="Q365" s="54">
        <v>0</v>
      </c>
      <c r="R365" s="54">
        <v>1530000</v>
      </c>
      <c r="S365" s="54">
        <v>0</v>
      </c>
      <c r="T365" s="54">
        <v>4680000</v>
      </c>
      <c r="U365" s="54">
        <v>0</v>
      </c>
      <c r="V365" s="54">
        <v>0</v>
      </c>
      <c r="W365" s="54">
        <v>82310000</v>
      </c>
      <c r="X365" s="54">
        <v>0</v>
      </c>
      <c r="Y365" s="54">
        <v>7970000</v>
      </c>
      <c r="Z365" s="54">
        <v>0</v>
      </c>
      <c r="AA365" s="54">
        <v>0</v>
      </c>
      <c r="AB365" s="54">
        <v>0</v>
      </c>
      <c r="AC365" s="54">
        <v>0</v>
      </c>
      <c r="AD365" s="54">
        <v>0</v>
      </c>
      <c r="AE365" s="54">
        <v>0</v>
      </c>
      <c r="AF365" s="54">
        <v>0</v>
      </c>
      <c r="AG365" s="54">
        <v>0</v>
      </c>
      <c r="AH365" s="128" t="str">
        <f>VLOOKUP(B365,'Ma sector'!A:E,5,0)</f>
        <v>Hàng Tiêu dùng</v>
      </c>
    </row>
    <row r="366" spans="1:34">
      <c r="A366" s="54" t="s">
        <v>450</v>
      </c>
      <c r="B366" s="54">
        <v>181</v>
      </c>
      <c r="C366" s="54">
        <v>3</v>
      </c>
      <c r="D366" s="54">
        <v>1624543000</v>
      </c>
      <c r="E366" s="54">
        <v>2678533000</v>
      </c>
      <c r="F366" s="54">
        <v>2235438000</v>
      </c>
      <c r="G366" s="54">
        <v>3605357000</v>
      </c>
      <c r="H366" s="54">
        <v>1844566000</v>
      </c>
      <c r="I366" s="54">
        <v>1873454000</v>
      </c>
      <c r="J366" s="54">
        <v>2046120000</v>
      </c>
      <c r="K366" s="54">
        <v>1221063000</v>
      </c>
      <c r="L366" s="54">
        <v>914859000</v>
      </c>
      <c r="M366" s="54">
        <v>2079368000</v>
      </c>
      <c r="N366" s="54">
        <v>4317188000</v>
      </c>
      <c r="O366" s="54">
        <v>2896932000</v>
      </c>
      <c r="P366" s="54">
        <v>2595599000</v>
      </c>
      <c r="Q366" s="54">
        <v>2674514000</v>
      </c>
      <c r="R366" s="54">
        <v>1920241000</v>
      </c>
      <c r="S366" s="54">
        <v>4847911000</v>
      </c>
      <c r="T366" s="54">
        <v>2085267000</v>
      </c>
      <c r="U366" s="54">
        <v>2386869000</v>
      </c>
      <c r="V366" s="54">
        <v>528850000</v>
      </c>
      <c r="W366" s="54">
        <v>2284428000</v>
      </c>
      <c r="X366" s="54">
        <v>4303700000</v>
      </c>
      <c r="Y366" s="54">
        <v>2096596000</v>
      </c>
      <c r="Z366" s="54">
        <v>3293809000</v>
      </c>
      <c r="AA366" s="54">
        <v>1558593000</v>
      </c>
      <c r="AB366" s="54">
        <v>458750000</v>
      </c>
      <c r="AC366" s="54">
        <v>493884000</v>
      </c>
      <c r="AD366" s="54">
        <v>460242000</v>
      </c>
      <c r="AE366" s="54">
        <v>217736000</v>
      </c>
      <c r="AF366" s="54">
        <v>908074000</v>
      </c>
      <c r="AG366" s="54">
        <v>660723000</v>
      </c>
      <c r="AH366" s="128" t="str">
        <f>VLOOKUP(B366,'Ma sector'!A:E,5,0)</f>
        <v>Công nghiệp</v>
      </c>
    </row>
    <row r="367" spans="1:34">
      <c r="A367" s="54" t="s">
        <v>451</v>
      </c>
      <c r="B367" s="54">
        <v>180</v>
      </c>
      <c r="C367" s="54">
        <v>4</v>
      </c>
      <c r="D367" s="54">
        <v>160000</v>
      </c>
      <c r="E367" s="54">
        <v>300000</v>
      </c>
      <c r="F367" s="54">
        <v>1400000</v>
      </c>
      <c r="G367" s="54">
        <v>7140000</v>
      </c>
      <c r="H367" s="54">
        <v>700000</v>
      </c>
      <c r="I367" s="54">
        <v>12570000</v>
      </c>
      <c r="J367" s="54">
        <v>420000</v>
      </c>
      <c r="K367" s="54">
        <v>25370000</v>
      </c>
      <c r="L367" s="54">
        <v>0</v>
      </c>
      <c r="M367" s="54">
        <v>0</v>
      </c>
      <c r="N367" s="54">
        <v>0</v>
      </c>
      <c r="O367" s="54">
        <v>4560000</v>
      </c>
      <c r="P367" s="54">
        <v>280000</v>
      </c>
      <c r="Q367" s="54">
        <v>0</v>
      </c>
      <c r="R367" s="54">
        <v>6760000</v>
      </c>
      <c r="S367" s="54">
        <v>19090000</v>
      </c>
      <c r="T367" s="54">
        <v>0</v>
      </c>
      <c r="U367" s="54">
        <v>3120000</v>
      </c>
      <c r="V367" s="54">
        <v>12740000</v>
      </c>
      <c r="W367" s="54">
        <v>1300000</v>
      </c>
      <c r="X367" s="54">
        <v>0</v>
      </c>
      <c r="Y367" s="54">
        <v>390000</v>
      </c>
      <c r="Z367" s="54">
        <v>85090000</v>
      </c>
      <c r="AA367" s="54">
        <v>12140000</v>
      </c>
      <c r="AB367" s="54">
        <v>6270000</v>
      </c>
      <c r="AC367" s="54">
        <v>1340000</v>
      </c>
      <c r="AD367" s="54">
        <v>5880000</v>
      </c>
      <c r="AE367" s="54">
        <v>3020000</v>
      </c>
      <c r="AF367" s="54">
        <v>1330000</v>
      </c>
      <c r="AG367" s="54">
        <v>130000</v>
      </c>
      <c r="AH367" s="128" t="str">
        <f>VLOOKUP(B367,'Ma sector'!A:E,5,0)</f>
        <v>Công nghiệp</v>
      </c>
    </row>
    <row r="368" spans="1:34">
      <c r="A368" s="54" t="s">
        <v>452</v>
      </c>
      <c r="B368" s="54">
        <v>181</v>
      </c>
      <c r="C368" s="54">
        <v>4</v>
      </c>
      <c r="D368" s="54">
        <v>0</v>
      </c>
      <c r="E368" s="54">
        <v>0</v>
      </c>
      <c r="F368" s="54">
        <v>1920000</v>
      </c>
      <c r="G368" s="54">
        <v>3120000</v>
      </c>
      <c r="H368" s="54">
        <v>0</v>
      </c>
      <c r="I368" s="54">
        <v>0</v>
      </c>
      <c r="J368" s="54">
        <v>260000</v>
      </c>
      <c r="K368" s="54">
        <v>0</v>
      </c>
      <c r="L368" s="54">
        <v>280000</v>
      </c>
      <c r="M368" s="54">
        <v>260000</v>
      </c>
      <c r="N368" s="54">
        <v>0</v>
      </c>
      <c r="O368" s="54">
        <v>0</v>
      </c>
      <c r="P368" s="54">
        <v>5560000</v>
      </c>
      <c r="Q368" s="54">
        <v>10400000</v>
      </c>
      <c r="R368" s="54">
        <v>0</v>
      </c>
      <c r="S368" s="54">
        <v>500000</v>
      </c>
      <c r="T368" s="54">
        <v>18510000</v>
      </c>
      <c r="U368" s="54">
        <v>29610000</v>
      </c>
      <c r="V368" s="54">
        <v>0</v>
      </c>
      <c r="W368" s="54">
        <v>0</v>
      </c>
      <c r="X368" s="54">
        <v>0</v>
      </c>
      <c r="Y368" s="54">
        <v>18000000</v>
      </c>
      <c r="Z368" s="54">
        <v>910000</v>
      </c>
      <c r="AA368" s="54">
        <v>240000</v>
      </c>
      <c r="AB368" s="54">
        <v>0</v>
      </c>
      <c r="AC368" s="54">
        <v>260000</v>
      </c>
      <c r="AD368" s="54">
        <v>1690000</v>
      </c>
      <c r="AE368" s="54">
        <v>0</v>
      </c>
      <c r="AF368" s="54">
        <v>4080000</v>
      </c>
      <c r="AG368" s="54">
        <v>480000</v>
      </c>
      <c r="AH368" s="128" t="str">
        <f>VLOOKUP(B368,'Ma sector'!A:E,5,0)</f>
        <v>Công nghiệp</v>
      </c>
    </row>
    <row r="369" spans="1:34">
      <c r="A369" s="54" t="s">
        <v>453</v>
      </c>
      <c r="B369" s="54">
        <v>184</v>
      </c>
      <c r="C369" s="54">
        <v>4</v>
      </c>
      <c r="D369" s="54">
        <v>1608000</v>
      </c>
      <c r="E369" s="54">
        <v>49545000</v>
      </c>
      <c r="F369" s="54">
        <v>29033000</v>
      </c>
      <c r="G369" s="54">
        <v>556000</v>
      </c>
      <c r="H369" s="54">
        <v>195189000</v>
      </c>
      <c r="I369" s="54">
        <v>19461000</v>
      </c>
      <c r="J369" s="54">
        <v>58080000</v>
      </c>
      <c r="K369" s="54">
        <v>7167000</v>
      </c>
      <c r="L369" s="54">
        <v>137721000</v>
      </c>
      <c r="M369" s="54">
        <v>33825000</v>
      </c>
      <c r="N369" s="54">
        <v>1410000</v>
      </c>
      <c r="O369" s="54">
        <v>38088000</v>
      </c>
      <c r="P369" s="54">
        <v>70260000</v>
      </c>
      <c r="Q369" s="54">
        <v>20720000</v>
      </c>
      <c r="R369" s="54">
        <v>0</v>
      </c>
      <c r="S369" s="54">
        <v>0</v>
      </c>
      <c r="T369" s="54">
        <v>0</v>
      </c>
      <c r="U369" s="54">
        <v>0</v>
      </c>
      <c r="V369" s="54">
        <v>0</v>
      </c>
      <c r="W369" s="54">
        <v>63581000</v>
      </c>
      <c r="X369" s="54">
        <v>162888000</v>
      </c>
      <c r="Y369" s="54">
        <v>3250000</v>
      </c>
      <c r="Z369" s="54">
        <v>2070000</v>
      </c>
      <c r="AA369" s="54">
        <v>0</v>
      </c>
      <c r="AB369" s="54">
        <v>0</v>
      </c>
      <c r="AC369" s="54">
        <v>0</v>
      </c>
      <c r="AD369" s="54">
        <v>280000</v>
      </c>
      <c r="AE369" s="54">
        <v>69729000</v>
      </c>
      <c r="AF369" s="54">
        <v>1419000</v>
      </c>
      <c r="AG369" s="54">
        <v>1188000</v>
      </c>
      <c r="AH369" s="128" t="str">
        <f>VLOOKUP(B369,'Ma sector'!A:E,5,0)</f>
        <v>Công nghiệp</v>
      </c>
    </row>
    <row r="370" spans="1:34">
      <c r="A370" s="54" t="s">
        <v>454</v>
      </c>
      <c r="B370" s="54">
        <v>160</v>
      </c>
      <c r="C370" s="54">
        <v>4</v>
      </c>
      <c r="D370" s="54">
        <v>0</v>
      </c>
      <c r="E370" s="54">
        <v>0</v>
      </c>
      <c r="F370" s="54">
        <v>0</v>
      </c>
      <c r="G370" s="54">
        <v>0</v>
      </c>
      <c r="H370" s="54">
        <v>0</v>
      </c>
      <c r="I370" s="54">
        <v>0</v>
      </c>
      <c r="J370" s="54">
        <v>0</v>
      </c>
      <c r="K370" s="54">
        <v>0</v>
      </c>
      <c r="L370" s="54">
        <v>552000</v>
      </c>
      <c r="M370" s="54">
        <v>0</v>
      </c>
      <c r="N370" s="54">
        <v>0</v>
      </c>
      <c r="O370" s="54">
        <v>0</v>
      </c>
      <c r="P370" s="54">
        <v>0</v>
      </c>
      <c r="Q370" s="54">
        <v>0</v>
      </c>
      <c r="R370" s="54">
        <v>0</v>
      </c>
      <c r="S370" s="54">
        <v>4400000</v>
      </c>
      <c r="T370" s="54">
        <v>0</v>
      </c>
      <c r="U370" s="54">
        <v>0</v>
      </c>
      <c r="V370" s="54">
        <v>10120000</v>
      </c>
      <c r="W370" s="54">
        <v>4240000</v>
      </c>
      <c r="X370" s="54">
        <v>540000</v>
      </c>
      <c r="Y370" s="54">
        <v>0</v>
      </c>
      <c r="Z370" s="54">
        <v>0</v>
      </c>
      <c r="AA370" s="54">
        <v>0</v>
      </c>
      <c r="AB370" s="54">
        <v>0</v>
      </c>
      <c r="AC370" s="54">
        <v>2060000</v>
      </c>
      <c r="AD370" s="54">
        <v>0</v>
      </c>
      <c r="AE370" s="54">
        <v>892800</v>
      </c>
      <c r="AF370" s="54">
        <v>0</v>
      </c>
      <c r="AG370" s="54">
        <v>0</v>
      </c>
      <c r="AH370" s="128" t="str">
        <f>VLOOKUP(B370,'Ma sector'!A:E,5,0)</f>
        <v>Nguyên vật liệu</v>
      </c>
    </row>
    <row r="371" spans="1:34">
      <c r="A371" s="54" t="s">
        <v>455</v>
      </c>
      <c r="B371" s="54">
        <v>181</v>
      </c>
      <c r="C371" s="54">
        <v>4</v>
      </c>
      <c r="D371" s="54">
        <v>73584000</v>
      </c>
      <c r="E371" s="54">
        <v>66721000</v>
      </c>
      <c r="F371" s="54">
        <v>67171000</v>
      </c>
      <c r="G371" s="54">
        <v>72252000</v>
      </c>
      <c r="H371" s="54">
        <v>64701000</v>
      </c>
      <c r="I371" s="54">
        <v>58533000</v>
      </c>
      <c r="J371" s="54">
        <v>60938000</v>
      </c>
      <c r="K371" s="54">
        <v>71855000</v>
      </c>
      <c r="L371" s="54">
        <v>32387000</v>
      </c>
      <c r="M371" s="54">
        <v>29304000</v>
      </c>
      <c r="N371" s="54">
        <v>11940000</v>
      </c>
      <c r="O371" s="54">
        <v>14546000</v>
      </c>
      <c r="P371" s="54">
        <v>12470000</v>
      </c>
      <c r="Q371" s="54">
        <v>9471000</v>
      </c>
      <c r="R371" s="54">
        <v>2196000</v>
      </c>
      <c r="S371" s="54">
        <v>36000</v>
      </c>
      <c r="T371" s="54">
        <v>8368000</v>
      </c>
      <c r="U371" s="54">
        <v>93016000</v>
      </c>
      <c r="V371" s="54">
        <v>89159000</v>
      </c>
      <c r="W371" s="54">
        <v>107308000</v>
      </c>
      <c r="X371" s="54">
        <v>20040000</v>
      </c>
      <c r="Y371" s="54">
        <v>0</v>
      </c>
      <c r="Z371" s="54">
        <v>780000</v>
      </c>
      <c r="AA371" s="54">
        <v>3938000</v>
      </c>
      <c r="AB371" s="54">
        <v>721000</v>
      </c>
      <c r="AC371" s="54">
        <v>12579000</v>
      </c>
      <c r="AD371" s="54">
        <v>69618000</v>
      </c>
      <c r="AE371" s="54">
        <v>7850000</v>
      </c>
      <c r="AF371" s="54">
        <v>14438000</v>
      </c>
      <c r="AG371" s="54">
        <v>12636000</v>
      </c>
      <c r="AH371" s="128" t="str">
        <f>VLOOKUP(B371,'Ma sector'!A:E,5,0)</f>
        <v>Công nghiệp</v>
      </c>
    </row>
    <row r="372" spans="1:34">
      <c r="A372" s="54" t="s">
        <v>456</v>
      </c>
      <c r="B372" s="54">
        <v>181</v>
      </c>
      <c r="C372" s="54">
        <v>4</v>
      </c>
      <c r="D372" s="54">
        <v>5100000</v>
      </c>
      <c r="E372" s="54">
        <v>45655000</v>
      </c>
      <c r="F372" s="54">
        <v>48510000</v>
      </c>
      <c r="G372" s="54">
        <v>13710000</v>
      </c>
      <c r="H372" s="54">
        <v>13580000</v>
      </c>
      <c r="I372" s="54">
        <v>194035000</v>
      </c>
      <c r="J372" s="54">
        <v>151730000</v>
      </c>
      <c r="K372" s="54">
        <v>247040000</v>
      </c>
      <c r="L372" s="54">
        <v>160360000</v>
      </c>
      <c r="M372" s="54">
        <v>67580000</v>
      </c>
      <c r="N372" s="54">
        <v>295910000</v>
      </c>
      <c r="O372" s="54">
        <v>146280000</v>
      </c>
      <c r="P372" s="54">
        <v>91310000</v>
      </c>
      <c r="Q372" s="54">
        <v>680000</v>
      </c>
      <c r="R372" s="54">
        <v>85020000</v>
      </c>
      <c r="S372" s="54">
        <v>73070000</v>
      </c>
      <c r="T372" s="54">
        <v>34050000</v>
      </c>
      <c r="U372" s="54">
        <v>43720000</v>
      </c>
      <c r="V372" s="54">
        <v>61180000</v>
      </c>
      <c r="W372" s="54">
        <v>6000000</v>
      </c>
      <c r="X372" s="54">
        <v>15625000</v>
      </c>
      <c r="Y372" s="54">
        <v>63240000</v>
      </c>
      <c r="Z372" s="54">
        <v>125128000</v>
      </c>
      <c r="AA372" s="54">
        <v>31800000</v>
      </c>
      <c r="AB372" s="54">
        <v>70110000</v>
      </c>
      <c r="AC372" s="54">
        <v>4840000</v>
      </c>
      <c r="AD372" s="54">
        <v>61990000</v>
      </c>
      <c r="AE372" s="54">
        <v>63790000</v>
      </c>
      <c r="AF372" s="54">
        <v>8730000</v>
      </c>
      <c r="AG372" s="54">
        <v>33090000</v>
      </c>
      <c r="AH372" s="128" t="str">
        <f>VLOOKUP(B372,'Ma sector'!A:E,5,0)</f>
        <v>Công nghiệp</v>
      </c>
    </row>
    <row r="373" spans="1:34">
      <c r="A373" s="54" t="s">
        <v>457</v>
      </c>
      <c r="B373" s="54">
        <v>194</v>
      </c>
      <c r="C373" s="54">
        <v>4</v>
      </c>
      <c r="D373" s="54">
        <v>26078000</v>
      </c>
      <c r="E373" s="54">
        <v>45474000</v>
      </c>
      <c r="F373" s="54">
        <v>41418000</v>
      </c>
      <c r="G373" s="54">
        <v>38024000</v>
      </c>
      <c r="H373" s="54">
        <v>20898000</v>
      </c>
      <c r="I373" s="54">
        <v>26964000</v>
      </c>
      <c r="J373" s="54">
        <v>560000</v>
      </c>
      <c r="K373" s="54">
        <v>95990000</v>
      </c>
      <c r="L373" s="54">
        <v>11890000</v>
      </c>
      <c r="M373" s="54">
        <v>30000000</v>
      </c>
      <c r="N373" s="54">
        <v>36456000</v>
      </c>
      <c r="O373" s="54">
        <v>2800000</v>
      </c>
      <c r="P373" s="54">
        <v>13797000</v>
      </c>
      <c r="Q373" s="54">
        <v>23004000</v>
      </c>
      <c r="R373" s="54">
        <v>2996000</v>
      </c>
      <c r="S373" s="54">
        <v>49677000</v>
      </c>
      <c r="T373" s="54">
        <v>14500000</v>
      </c>
      <c r="U373" s="54">
        <v>32116000</v>
      </c>
      <c r="V373" s="54">
        <v>155000</v>
      </c>
      <c r="W373" s="54">
        <v>6000000</v>
      </c>
      <c r="X373" s="54">
        <v>15500000</v>
      </c>
      <c r="Y373" s="54">
        <v>90000</v>
      </c>
      <c r="Z373" s="54">
        <v>29029000</v>
      </c>
      <c r="AA373" s="54">
        <v>0</v>
      </c>
      <c r="AB373" s="54">
        <v>13050000</v>
      </c>
      <c r="AC373" s="54">
        <v>203000</v>
      </c>
      <c r="AD373" s="54">
        <v>23653000</v>
      </c>
      <c r="AE373" s="54">
        <v>21150000</v>
      </c>
      <c r="AF373" s="54">
        <v>0</v>
      </c>
      <c r="AG373" s="54">
        <v>60000</v>
      </c>
      <c r="AH373" s="128" t="str">
        <f>VLOOKUP(B373,'Ma sector'!A:E,5,0)</f>
        <v>Công nghiệp</v>
      </c>
    </row>
    <row r="374" spans="1:34">
      <c r="A374" s="54" t="s">
        <v>458</v>
      </c>
      <c r="B374" s="54">
        <v>159</v>
      </c>
      <c r="C374" s="54">
        <v>4</v>
      </c>
      <c r="D374" s="54">
        <v>0</v>
      </c>
      <c r="E374" s="54">
        <v>0</v>
      </c>
      <c r="F374" s="54">
        <v>0</v>
      </c>
      <c r="G374" s="54">
        <v>0</v>
      </c>
      <c r="H374" s="54">
        <v>0</v>
      </c>
      <c r="I374" s="54">
        <v>0</v>
      </c>
      <c r="J374" s="54">
        <v>0</v>
      </c>
      <c r="K374" s="54">
        <v>0</v>
      </c>
      <c r="L374" s="54">
        <v>0</v>
      </c>
      <c r="M374" s="54">
        <v>0</v>
      </c>
      <c r="N374" s="54">
        <v>0</v>
      </c>
      <c r="O374" s="54">
        <v>0</v>
      </c>
      <c r="P374" s="54">
        <v>0</v>
      </c>
      <c r="Q374" s="54">
        <v>0</v>
      </c>
      <c r="R374" s="54">
        <v>0</v>
      </c>
      <c r="S374" s="54">
        <v>0</v>
      </c>
      <c r="T374" s="54">
        <v>0</v>
      </c>
      <c r="U374" s="54">
        <v>0</v>
      </c>
      <c r="V374" s="54">
        <v>0</v>
      </c>
      <c r="W374" s="54">
        <v>0</v>
      </c>
      <c r="X374" s="54">
        <v>0</v>
      </c>
      <c r="Y374" s="54">
        <v>0</v>
      </c>
      <c r="Z374" s="54">
        <v>0</v>
      </c>
      <c r="AA374" s="54">
        <v>0</v>
      </c>
      <c r="AB374" s="54">
        <v>0</v>
      </c>
      <c r="AC374" s="54">
        <v>0</v>
      </c>
      <c r="AD374" s="54">
        <v>0</v>
      </c>
      <c r="AE374" s="54">
        <v>0</v>
      </c>
      <c r="AF374" s="54">
        <v>0</v>
      </c>
      <c r="AG374" s="54">
        <v>0</v>
      </c>
      <c r="AH374" s="128" t="str">
        <f>VLOOKUP(B374,'Ma sector'!A:E,5,0)</f>
        <v>Nguyên vật liệu</v>
      </c>
    </row>
    <row r="375" spans="1:34">
      <c r="A375" s="54" t="s">
        <v>459</v>
      </c>
      <c r="B375" s="54">
        <v>166</v>
      </c>
      <c r="C375" s="54">
        <v>4</v>
      </c>
      <c r="D375" s="54">
        <v>5800000</v>
      </c>
      <c r="E375" s="54">
        <v>14900000</v>
      </c>
      <c r="F375" s="54">
        <v>15450000</v>
      </c>
      <c r="G375" s="54">
        <v>9094300</v>
      </c>
      <c r="H375" s="54">
        <v>44780000</v>
      </c>
      <c r="I375" s="54">
        <v>4062200</v>
      </c>
      <c r="J375" s="54">
        <v>0</v>
      </c>
      <c r="K375" s="54">
        <v>49600000</v>
      </c>
      <c r="L375" s="54">
        <v>1582500</v>
      </c>
      <c r="M375" s="54">
        <v>1420000</v>
      </c>
      <c r="N375" s="54">
        <v>24700000</v>
      </c>
      <c r="O375" s="54">
        <v>424020000</v>
      </c>
      <c r="P375" s="54">
        <v>4080000</v>
      </c>
      <c r="Q375" s="54">
        <v>1320000</v>
      </c>
      <c r="R375" s="54">
        <v>14520000</v>
      </c>
      <c r="S375" s="54">
        <v>2912300</v>
      </c>
      <c r="T375" s="54">
        <v>1380000</v>
      </c>
      <c r="U375" s="54">
        <v>0</v>
      </c>
      <c r="V375" s="54">
        <v>0</v>
      </c>
      <c r="W375" s="54">
        <v>8250000</v>
      </c>
      <c r="X375" s="54">
        <v>475000</v>
      </c>
      <c r="Y375" s="54">
        <v>10930000</v>
      </c>
      <c r="Z375" s="54">
        <v>34930000</v>
      </c>
      <c r="AA375" s="54">
        <v>13800000</v>
      </c>
      <c r="AB375" s="54">
        <v>9900000</v>
      </c>
      <c r="AC375" s="54">
        <v>762000</v>
      </c>
      <c r="AD375" s="54">
        <v>33280000</v>
      </c>
      <c r="AE375" s="54">
        <v>0</v>
      </c>
      <c r="AF375" s="54">
        <v>1703000</v>
      </c>
      <c r="AG375" s="54">
        <v>0</v>
      </c>
      <c r="AH375" s="128" t="str">
        <f>VLOOKUP(B375,'Ma sector'!A:E,5,0)</f>
        <v>Nguyên vật liệu</v>
      </c>
    </row>
    <row r="376" spans="1:34">
      <c r="A376" s="54" t="s">
        <v>460</v>
      </c>
      <c r="B376" s="54">
        <v>166</v>
      </c>
      <c r="C376" s="54">
        <v>4</v>
      </c>
      <c r="D376" s="54">
        <v>0</v>
      </c>
      <c r="E376" s="54">
        <v>0</v>
      </c>
      <c r="F376" s="54">
        <v>5700000</v>
      </c>
      <c r="G376" s="54">
        <v>0</v>
      </c>
      <c r="H376" s="54">
        <v>5900000</v>
      </c>
      <c r="I376" s="54">
        <v>0</v>
      </c>
      <c r="J376" s="54">
        <v>0</v>
      </c>
      <c r="K376" s="54">
        <v>0</v>
      </c>
      <c r="L376" s="54">
        <v>17050000</v>
      </c>
      <c r="M376" s="54">
        <v>0</v>
      </c>
      <c r="N376" s="54">
        <v>90300000</v>
      </c>
      <c r="O376" s="54">
        <v>3360000</v>
      </c>
      <c r="P376" s="54">
        <v>1260000</v>
      </c>
      <c r="Q376" s="54">
        <v>19000000</v>
      </c>
      <c r="R376" s="54">
        <v>0</v>
      </c>
      <c r="S376" s="54">
        <v>3840000</v>
      </c>
      <c r="T376" s="54">
        <v>580000</v>
      </c>
      <c r="U376" s="54">
        <v>47300000</v>
      </c>
      <c r="V376" s="54">
        <v>2750000</v>
      </c>
      <c r="W376" s="54">
        <v>20600000</v>
      </c>
      <c r="X376" s="54">
        <v>10800000</v>
      </c>
      <c r="Y376" s="54">
        <v>0</v>
      </c>
      <c r="Z376" s="54">
        <v>0</v>
      </c>
      <c r="AA376" s="54">
        <v>590000</v>
      </c>
      <c r="AB376" s="54">
        <v>0</v>
      </c>
      <c r="AC376" s="54">
        <v>11600000</v>
      </c>
      <c r="AD376" s="54">
        <v>10800000</v>
      </c>
      <c r="AE376" s="54">
        <v>0</v>
      </c>
      <c r="AF376" s="54">
        <v>0</v>
      </c>
      <c r="AG376" s="54">
        <v>0</v>
      </c>
      <c r="AH376" s="128" t="str">
        <f>VLOOKUP(B376,'Ma sector'!A:E,5,0)</f>
        <v>Nguyên vật liệu</v>
      </c>
    </row>
    <row r="377" spans="1:34">
      <c r="A377" s="54" t="s">
        <v>461</v>
      </c>
      <c r="B377" s="54">
        <v>166</v>
      </c>
      <c r="C377" s="54">
        <v>4</v>
      </c>
      <c r="D377" s="54">
        <v>0</v>
      </c>
      <c r="E377" s="54">
        <v>9050000</v>
      </c>
      <c r="F377" s="54">
        <v>0</v>
      </c>
      <c r="G377" s="54">
        <v>0</v>
      </c>
      <c r="H377" s="54">
        <v>0</v>
      </c>
      <c r="I377" s="54">
        <v>0</v>
      </c>
      <c r="J377" s="54">
        <v>0</v>
      </c>
      <c r="K377" s="54">
        <v>630000</v>
      </c>
      <c r="L377" s="54">
        <v>0</v>
      </c>
      <c r="M377" s="54">
        <v>0</v>
      </c>
      <c r="N377" s="54">
        <v>0</v>
      </c>
      <c r="O377" s="54">
        <v>0</v>
      </c>
      <c r="P377" s="54">
        <v>0</v>
      </c>
      <c r="Q377" s="54">
        <v>0</v>
      </c>
      <c r="R377" s="54">
        <v>0</v>
      </c>
      <c r="S377" s="54">
        <v>0</v>
      </c>
      <c r="T377" s="54">
        <v>0</v>
      </c>
      <c r="U377" s="54">
        <v>0</v>
      </c>
      <c r="V377" s="54">
        <v>0</v>
      </c>
      <c r="W377" s="54">
        <v>6390000</v>
      </c>
      <c r="X377" s="54">
        <v>0</v>
      </c>
      <c r="Y377" s="54">
        <v>0</v>
      </c>
      <c r="Z377" s="54">
        <v>0</v>
      </c>
      <c r="AA377" s="54">
        <v>0</v>
      </c>
      <c r="AB377" s="54">
        <v>0</v>
      </c>
      <c r="AC377" s="54">
        <v>0</v>
      </c>
      <c r="AD377" s="54">
        <v>0</v>
      </c>
      <c r="AE377" s="54">
        <v>0</v>
      </c>
      <c r="AF377" s="54">
        <v>0</v>
      </c>
      <c r="AG377" s="54">
        <v>0</v>
      </c>
      <c r="AH377" s="128" t="str">
        <f>VLOOKUP(B377,'Ma sector'!A:E,5,0)</f>
        <v>Nguyên vật liệu</v>
      </c>
    </row>
    <row r="378" spans="1:34">
      <c r="A378" s="54" t="s">
        <v>462</v>
      </c>
      <c r="B378" s="54">
        <v>238</v>
      </c>
      <c r="C378" s="54">
        <v>4</v>
      </c>
      <c r="D378" s="54">
        <v>800000</v>
      </c>
      <c r="E378" s="54">
        <v>8000000</v>
      </c>
      <c r="F378" s="54">
        <v>16000000</v>
      </c>
      <c r="G378" s="54">
        <v>4250000</v>
      </c>
      <c r="H378" s="54">
        <v>3950000</v>
      </c>
      <c r="I378" s="54">
        <v>0</v>
      </c>
      <c r="J378" s="54">
        <v>7900000</v>
      </c>
      <c r="K378" s="54">
        <v>7900000</v>
      </c>
      <c r="L378" s="54">
        <v>9380000</v>
      </c>
      <c r="M378" s="54">
        <v>0</v>
      </c>
      <c r="N378" s="54">
        <v>68080000</v>
      </c>
      <c r="O378" s="54">
        <v>93640000</v>
      </c>
      <c r="P378" s="54">
        <v>0</v>
      </c>
      <c r="Q378" s="54">
        <v>790000</v>
      </c>
      <c r="R378" s="54">
        <v>800000</v>
      </c>
      <c r="S378" s="54">
        <v>870000</v>
      </c>
      <c r="T378" s="54">
        <v>790000</v>
      </c>
      <c r="U378" s="54">
        <v>37500000</v>
      </c>
      <c r="V378" s="54">
        <v>13980000</v>
      </c>
      <c r="W378" s="54">
        <v>4140000</v>
      </c>
      <c r="X378" s="54">
        <v>0</v>
      </c>
      <c r="Y378" s="54">
        <v>0</v>
      </c>
      <c r="Z378" s="54">
        <v>32930000</v>
      </c>
      <c r="AA378" s="54">
        <v>5690000</v>
      </c>
      <c r="AB378" s="54">
        <v>2040000</v>
      </c>
      <c r="AC378" s="54">
        <v>0</v>
      </c>
      <c r="AD378" s="54">
        <v>3300000</v>
      </c>
      <c r="AE378" s="54">
        <v>0</v>
      </c>
      <c r="AF378" s="54">
        <v>0</v>
      </c>
      <c r="AG378" s="54">
        <v>0</v>
      </c>
      <c r="AH378" s="128" t="str">
        <f>VLOOKUP(B378,'Ma sector'!A:E,5,0)</f>
        <v>Dược phẩm và Y tế</v>
      </c>
    </row>
    <row r="379" spans="1:34">
      <c r="A379" s="54" t="s">
        <v>463</v>
      </c>
      <c r="B379" s="54">
        <v>166</v>
      </c>
      <c r="C379" s="54">
        <v>4</v>
      </c>
      <c r="D379" s="54">
        <v>270000</v>
      </c>
      <c r="E379" s="54">
        <v>2160000</v>
      </c>
      <c r="F379" s="54">
        <v>0</v>
      </c>
      <c r="G379" s="54">
        <v>0</v>
      </c>
      <c r="H379" s="54">
        <v>270000</v>
      </c>
      <c r="I379" s="54">
        <v>7080000</v>
      </c>
      <c r="J379" s="54">
        <v>0</v>
      </c>
      <c r="K379" s="54">
        <v>0</v>
      </c>
      <c r="L379" s="54">
        <v>0</v>
      </c>
      <c r="M379" s="54">
        <v>130000</v>
      </c>
      <c r="N379" s="54">
        <v>0</v>
      </c>
      <c r="O379" s="54">
        <v>21300000</v>
      </c>
      <c r="P379" s="54">
        <v>10230000</v>
      </c>
      <c r="Q379" s="54">
        <v>360000</v>
      </c>
      <c r="R379" s="54">
        <v>2340000</v>
      </c>
      <c r="S379" s="54">
        <v>420000</v>
      </c>
      <c r="T379" s="54">
        <v>26680000</v>
      </c>
      <c r="U379" s="54">
        <v>21980000</v>
      </c>
      <c r="V379" s="54">
        <v>4300000</v>
      </c>
      <c r="W379" s="54">
        <v>0</v>
      </c>
      <c r="X379" s="54">
        <v>4510000</v>
      </c>
      <c r="Y379" s="54">
        <v>18690000</v>
      </c>
      <c r="Z379" s="54">
        <v>470000</v>
      </c>
      <c r="AA379" s="54">
        <v>0</v>
      </c>
      <c r="AB379" s="54">
        <v>2510000</v>
      </c>
      <c r="AC379" s="54">
        <v>500000</v>
      </c>
      <c r="AD379" s="54">
        <v>0</v>
      </c>
      <c r="AE379" s="54">
        <v>0</v>
      </c>
      <c r="AF379" s="54">
        <v>0</v>
      </c>
      <c r="AG379" s="54">
        <v>0</v>
      </c>
      <c r="AH379" s="128" t="str">
        <f>VLOOKUP(B379,'Ma sector'!A:E,5,0)</f>
        <v>Nguyên vật liệu</v>
      </c>
    </row>
    <row r="380" spans="1:34">
      <c r="A380" s="54" t="s">
        <v>464</v>
      </c>
      <c r="B380" s="54">
        <v>194</v>
      </c>
      <c r="C380" s="54">
        <v>4</v>
      </c>
      <c r="D380" s="54">
        <v>320000</v>
      </c>
      <c r="E380" s="54">
        <v>11840000</v>
      </c>
      <c r="F380" s="54">
        <v>28810000</v>
      </c>
      <c r="G380" s="54">
        <v>8640000</v>
      </c>
      <c r="H380" s="54">
        <v>19530000</v>
      </c>
      <c r="I380" s="54">
        <v>24120000</v>
      </c>
      <c r="J380" s="54">
        <v>187140000</v>
      </c>
      <c r="K380" s="54">
        <v>70260000</v>
      </c>
      <c r="L380" s="54">
        <v>246710000</v>
      </c>
      <c r="M380" s="54">
        <v>264850000</v>
      </c>
      <c r="N380" s="54">
        <v>285950000</v>
      </c>
      <c r="O380" s="54">
        <v>168950000</v>
      </c>
      <c r="P380" s="54">
        <v>100590000</v>
      </c>
      <c r="Q380" s="54">
        <v>37490000</v>
      </c>
      <c r="R380" s="54">
        <v>45350000</v>
      </c>
      <c r="S380" s="54">
        <v>105300000</v>
      </c>
      <c r="T380" s="54">
        <v>24070000</v>
      </c>
      <c r="U380" s="54">
        <v>410000</v>
      </c>
      <c r="V380" s="54">
        <v>7830000</v>
      </c>
      <c r="W380" s="54">
        <v>8410000</v>
      </c>
      <c r="X380" s="54">
        <v>4000000</v>
      </c>
      <c r="Y380" s="54">
        <v>36000000</v>
      </c>
      <c r="Z380" s="54">
        <v>400000</v>
      </c>
      <c r="AA380" s="54">
        <v>410000</v>
      </c>
      <c r="AB380" s="54">
        <v>420000</v>
      </c>
      <c r="AC380" s="54">
        <v>21970000</v>
      </c>
      <c r="AD380" s="54">
        <v>6040000</v>
      </c>
      <c r="AE380" s="54">
        <v>43430000</v>
      </c>
      <c r="AF380" s="54">
        <v>83960000</v>
      </c>
      <c r="AG380" s="54">
        <v>440000</v>
      </c>
      <c r="AH380" s="128" t="str">
        <f>VLOOKUP(B380,'Ma sector'!A:E,5,0)</f>
        <v>Công nghiệp</v>
      </c>
    </row>
    <row r="381" spans="1:34">
      <c r="A381" s="54" t="s">
        <v>465</v>
      </c>
      <c r="B381" s="54">
        <v>217</v>
      </c>
      <c r="C381" s="54">
        <v>2</v>
      </c>
      <c r="D381" s="54">
        <v>19650000</v>
      </c>
      <c r="E381" s="54">
        <v>268000</v>
      </c>
      <c r="F381" s="54">
        <v>147160000</v>
      </c>
      <c r="G381" s="54">
        <v>94075000</v>
      </c>
      <c r="H381" s="54">
        <v>88203000</v>
      </c>
      <c r="I381" s="54">
        <v>26265000</v>
      </c>
      <c r="J381" s="54">
        <v>290000</v>
      </c>
      <c r="K381" s="54">
        <v>89100000</v>
      </c>
      <c r="L381" s="54">
        <v>33646000</v>
      </c>
      <c r="M381" s="54">
        <v>91030000</v>
      </c>
      <c r="N381" s="54">
        <v>98280000</v>
      </c>
      <c r="O381" s="54">
        <v>0</v>
      </c>
      <c r="P381" s="54">
        <v>44857000</v>
      </c>
      <c r="Q381" s="54">
        <v>39000000</v>
      </c>
      <c r="R381" s="54">
        <v>37700000</v>
      </c>
      <c r="S381" s="54">
        <v>545480000</v>
      </c>
      <c r="T381" s="54">
        <v>34840000</v>
      </c>
      <c r="U381" s="54">
        <v>55640000</v>
      </c>
      <c r="V381" s="54">
        <v>3654000</v>
      </c>
      <c r="W381" s="54">
        <v>0</v>
      </c>
      <c r="X381" s="54">
        <v>0</v>
      </c>
      <c r="Y381" s="54">
        <v>2900000</v>
      </c>
      <c r="Z381" s="54">
        <v>3750000</v>
      </c>
      <c r="AA381" s="54">
        <v>7500000</v>
      </c>
      <c r="AB381" s="54">
        <v>2600000</v>
      </c>
      <c r="AC381" s="54">
        <v>0</v>
      </c>
      <c r="AD381" s="54">
        <v>2420000</v>
      </c>
      <c r="AE381" s="54">
        <v>0</v>
      </c>
      <c r="AF381" s="54">
        <v>10200000</v>
      </c>
      <c r="AG381" s="54">
        <v>0</v>
      </c>
      <c r="AH381" s="128" t="str">
        <f>VLOOKUP(B381,'Ma sector'!A:E,5,0)</f>
        <v>Hàng Tiêu dùng</v>
      </c>
    </row>
    <row r="382" spans="1:34">
      <c r="A382" s="54" t="s">
        <v>122</v>
      </c>
      <c r="B382" s="54">
        <v>218</v>
      </c>
      <c r="C382" s="54">
        <v>1</v>
      </c>
      <c r="D382" s="54">
        <v>9768830000</v>
      </c>
      <c r="E382" s="54">
        <v>10173010000</v>
      </c>
      <c r="F382" s="54">
        <v>3997630000</v>
      </c>
      <c r="G382" s="54">
        <v>6168620000</v>
      </c>
      <c r="H382" s="54">
        <v>25528260000</v>
      </c>
      <c r="I382" s="54">
        <v>46990978400</v>
      </c>
      <c r="J382" s="54">
        <v>22525480000</v>
      </c>
      <c r="K382" s="54">
        <v>4914270000</v>
      </c>
      <c r="L382" s="54">
        <v>4549650000</v>
      </c>
      <c r="M382" s="54">
        <v>4293660000</v>
      </c>
      <c r="N382" s="54">
        <v>2502290000</v>
      </c>
      <c r="O382" s="54">
        <v>8240110000</v>
      </c>
      <c r="P382" s="54">
        <v>4835180000</v>
      </c>
      <c r="Q382" s="54">
        <v>18171630000</v>
      </c>
      <c r="R382" s="54">
        <v>21467900000</v>
      </c>
      <c r="S382" s="54">
        <v>34489800000</v>
      </c>
      <c r="T382" s="54">
        <v>12333875000</v>
      </c>
      <c r="U382" s="54">
        <v>5565270000</v>
      </c>
      <c r="V382" s="54">
        <v>6064120000</v>
      </c>
      <c r="W382" s="54">
        <v>7474710000</v>
      </c>
      <c r="X382" s="54">
        <v>2172230000</v>
      </c>
      <c r="Y382" s="54">
        <v>10038605000</v>
      </c>
      <c r="Z382" s="54">
        <v>15800880000</v>
      </c>
      <c r="AA382" s="54">
        <v>202896505000</v>
      </c>
      <c r="AB382" s="54">
        <v>20060825000</v>
      </c>
      <c r="AC382" s="54">
        <v>6985750000</v>
      </c>
      <c r="AD382" s="54">
        <v>7721710000</v>
      </c>
      <c r="AE382" s="54">
        <v>22353280000</v>
      </c>
      <c r="AF382" s="54">
        <v>9354360000</v>
      </c>
      <c r="AG382" s="54">
        <v>14857850000</v>
      </c>
      <c r="AH382" s="128" t="str">
        <f>VLOOKUP(B382,'Ma sector'!A:E,5,0)</f>
        <v>Hàng Tiêu dùng</v>
      </c>
    </row>
    <row r="383" spans="1:34">
      <c r="A383" s="54" t="s">
        <v>466</v>
      </c>
      <c r="B383" s="54">
        <v>275</v>
      </c>
      <c r="C383" s="54">
        <v>4</v>
      </c>
      <c r="D383" s="54">
        <v>580728000</v>
      </c>
      <c r="E383" s="54">
        <v>394834000</v>
      </c>
      <c r="F383" s="54">
        <v>171762000</v>
      </c>
      <c r="G383" s="54">
        <v>196278000</v>
      </c>
      <c r="H383" s="54">
        <v>217792000</v>
      </c>
      <c r="I383" s="54">
        <v>466599000</v>
      </c>
      <c r="J383" s="54">
        <v>418606000</v>
      </c>
      <c r="K383" s="54">
        <v>133074000</v>
      </c>
      <c r="L383" s="54">
        <v>40140000</v>
      </c>
      <c r="M383" s="54">
        <v>58185000</v>
      </c>
      <c r="N383" s="54">
        <v>51732000</v>
      </c>
      <c r="O383" s="54">
        <v>230803000</v>
      </c>
      <c r="P383" s="54">
        <v>91448000</v>
      </c>
      <c r="Q383" s="54">
        <v>7637000</v>
      </c>
      <c r="R383" s="54">
        <v>7940000</v>
      </c>
      <c r="S383" s="54">
        <v>98870000</v>
      </c>
      <c r="T383" s="54">
        <v>64460000</v>
      </c>
      <c r="U383" s="54">
        <v>4101000</v>
      </c>
      <c r="V383" s="54">
        <v>80065000</v>
      </c>
      <c r="W383" s="54">
        <v>5012000</v>
      </c>
      <c r="X383" s="54">
        <v>157000</v>
      </c>
      <c r="Y383" s="54">
        <v>200000</v>
      </c>
      <c r="Z383" s="54">
        <v>174163000</v>
      </c>
      <c r="AA383" s="54">
        <v>3995000</v>
      </c>
      <c r="AB383" s="54">
        <v>44733000</v>
      </c>
      <c r="AC383" s="54">
        <v>43049000</v>
      </c>
      <c r="AD383" s="54">
        <v>3655000</v>
      </c>
      <c r="AE383" s="54">
        <v>71095000</v>
      </c>
      <c r="AF383" s="54">
        <v>21763000</v>
      </c>
      <c r="AG383" s="54">
        <v>62171000</v>
      </c>
      <c r="AH383" s="128" t="str">
        <f>VLOOKUP(B383,'Ma sector'!A:E,5,0)</f>
        <v>Tiện ích Cộng đồng</v>
      </c>
    </row>
    <row r="384" spans="1:34">
      <c r="A384" s="54" t="s">
        <v>467</v>
      </c>
      <c r="B384" s="54">
        <v>186</v>
      </c>
      <c r="C384" s="54">
        <v>4</v>
      </c>
      <c r="D384" s="54">
        <v>6100000</v>
      </c>
      <c r="E384" s="54">
        <v>3086000</v>
      </c>
      <c r="F384" s="54">
        <v>13120000</v>
      </c>
      <c r="G384" s="54">
        <v>10500000</v>
      </c>
      <c r="H384" s="54">
        <v>3316000</v>
      </c>
      <c r="I384" s="54">
        <v>2508000</v>
      </c>
      <c r="J384" s="54">
        <v>1140000</v>
      </c>
      <c r="K384" s="54">
        <v>4500000</v>
      </c>
      <c r="L384" s="54">
        <v>6540000</v>
      </c>
      <c r="M384" s="54">
        <v>1238600</v>
      </c>
      <c r="N384" s="54">
        <v>29440000</v>
      </c>
      <c r="O384" s="54">
        <v>18940000</v>
      </c>
      <c r="P384" s="54">
        <v>33250000</v>
      </c>
      <c r="Q384" s="54">
        <v>11130000</v>
      </c>
      <c r="R384" s="54">
        <v>12020000</v>
      </c>
      <c r="S384" s="54">
        <v>15100000</v>
      </c>
      <c r="T384" s="54">
        <v>640000</v>
      </c>
      <c r="U384" s="54">
        <v>19120000</v>
      </c>
      <c r="V384" s="54">
        <v>0</v>
      </c>
      <c r="W384" s="54">
        <v>620000</v>
      </c>
      <c r="X384" s="54">
        <v>0</v>
      </c>
      <c r="Y384" s="54">
        <v>5600000</v>
      </c>
      <c r="Z384" s="54">
        <v>6500000</v>
      </c>
      <c r="AA384" s="54">
        <v>9740000</v>
      </c>
      <c r="AB384" s="54">
        <v>0</v>
      </c>
      <c r="AC384" s="54">
        <v>790000</v>
      </c>
      <c r="AD384" s="54">
        <v>4800000</v>
      </c>
      <c r="AE384" s="54">
        <v>210000</v>
      </c>
      <c r="AF384" s="54">
        <v>2962600</v>
      </c>
      <c r="AG384" s="54">
        <v>11900000</v>
      </c>
      <c r="AH384" s="128" t="str">
        <f>VLOOKUP(B384,'Ma sector'!A:E,5,0)</f>
        <v>Công nghiệp</v>
      </c>
    </row>
    <row r="385" spans="1:34">
      <c r="A385" s="54" t="s">
        <v>468</v>
      </c>
      <c r="B385" s="54">
        <v>180</v>
      </c>
      <c r="C385" s="54">
        <v>4</v>
      </c>
      <c r="D385" s="54">
        <v>6932000</v>
      </c>
      <c r="E385" s="54">
        <v>21429000</v>
      </c>
      <c r="F385" s="54">
        <v>7438000</v>
      </c>
      <c r="G385" s="54">
        <v>41609000</v>
      </c>
      <c r="H385" s="54">
        <v>3847000</v>
      </c>
      <c r="I385" s="54">
        <v>138000</v>
      </c>
      <c r="J385" s="54">
        <v>70000</v>
      </c>
      <c r="K385" s="54">
        <v>108045000</v>
      </c>
      <c r="L385" s="54">
        <v>0</v>
      </c>
      <c r="M385" s="54">
        <v>0</v>
      </c>
      <c r="N385" s="54">
        <v>2827000</v>
      </c>
      <c r="O385" s="54">
        <v>7137000</v>
      </c>
      <c r="P385" s="54">
        <v>12968000</v>
      </c>
      <c r="Q385" s="54">
        <v>12155000</v>
      </c>
      <c r="R385" s="54">
        <v>92400000</v>
      </c>
      <c r="S385" s="54">
        <v>64000</v>
      </c>
      <c r="T385" s="54">
        <v>0</v>
      </c>
      <c r="U385" s="54">
        <v>67000</v>
      </c>
      <c r="V385" s="54">
        <v>0</v>
      </c>
      <c r="W385" s="54">
        <v>0</v>
      </c>
      <c r="X385" s="54">
        <v>0</v>
      </c>
      <c r="Y385" s="54">
        <v>130000</v>
      </c>
      <c r="Z385" s="54">
        <v>0</v>
      </c>
      <c r="AA385" s="54">
        <v>63000</v>
      </c>
      <c r="AB385" s="54">
        <v>57976000</v>
      </c>
      <c r="AC385" s="54">
        <v>0</v>
      </c>
      <c r="AD385" s="54">
        <v>63000</v>
      </c>
      <c r="AE385" s="54">
        <v>331000</v>
      </c>
      <c r="AF385" s="54">
        <v>0</v>
      </c>
      <c r="AG385" s="54">
        <v>6500000</v>
      </c>
      <c r="AH385" s="128" t="str">
        <f>VLOOKUP(B385,'Ma sector'!A:E,5,0)</f>
        <v>Công nghiệp</v>
      </c>
    </row>
    <row r="386" spans="1:34">
      <c r="A386" s="54" t="s">
        <v>116</v>
      </c>
      <c r="B386" s="54">
        <v>336</v>
      </c>
      <c r="C386" s="54">
        <v>2</v>
      </c>
      <c r="D386" s="54">
        <v>541190000</v>
      </c>
      <c r="E386" s="54">
        <v>1836295000</v>
      </c>
      <c r="F386" s="54">
        <v>1635171000</v>
      </c>
      <c r="G386" s="54">
        <v>1250816000</v>
      </c>
      <c r="H386" s="54">
        <v>488347000</v>
      </c>
      <c r="I386" s="54">
        <v>6514112000</v>
      </c>
      <c r="J386" s="54">
        <v>1632708000</v>
      </c>
      <c r="K386" s="54">
        <v>857119000</v>
      </c>
      <c r="L386" s="54">
        <v>1249147000</v>
      </c>
      <c r="M386" s="54">
        <v>1895024000</v>
      </c>
      <c r="N386" s="54">
        <v>9644992000</v>
      </c>
      <c r="O386" s="54">
        <v>642224000</v>
      </c>
      <c r="P386" s="54">
        <v>1554793000</v>
      </c>
      <c r="Q386" s="54">
        <v>2000521000</v>
      </c>
      <c r="R386" s="54">
        <v>2802188000</v>
      </c>
      <c r="S386" s="54">
        <v>1894929000</v>
      </c>
      <c r="T386" s="54">
        <v>408684000</v>
      </c>
      <c r="U386" s="54">
        <v>1446894000</v>
      </c>
      <c r="V386" s="54">
        <v>1009772000</v>
      </c>
      <c r="W386" s="54">
        <v>692593000</v>
      </c>
      <c r="X386" s="54">
        <v>5444058000</v>
      </c>
      <c r="Y386" s="54">
        <v>2260922000</v>
      </c>
      <c r="Z386" s="54">
        <v>1744941000</v>
      </c>
      <c r="AA386" s="54">
        <v>1616162000</v>
      </c>
      <c r="AB386" s="54">
        <v>817364000</v>
      </c>
      <c r="AC386" s="54">
        <v>263762000</v>
      </c>
      <c r="AD386" s="54">
        <v>47805000</v>
      </c>
      <c r="AE386" s="54">
        <v>169082000</v>
      </c>
      <c r="AF386" s="54">
        <v>185838000</v>
      </c>
      <c r="AG386" s="54">
        <v>241275000</v>
      </c>
      <c r="AH386" s="128" t="str">
        <f>VLOOKUP(B386,'Ma sector'!A:E,5,0)</f>
        <v>Tài chính</v>
      </c>
    </row>
    <row r="387" spans="1:34">
      <c r="A387" s="54" t="s">
        <v>469</v>
      </c>
      <c r="B387" s="54">
        <v>160</v>
      </c>
      <c r="C387" s="54">
        <v>4</v>
      </c>
      <c r="D387" s="54">
        <v>67280000</v>
      </c>
      <c r="E387" s="54">
        <v>189130000</v>
      </c>
      <c r="F387" s="54">
        <v>340760000</v>
      </c>
      <c r="G387" s="54">
        <v>69700000</v>
      </c>
      <c r="H387" s="54">
        <v>28115800</v>
      </c>
      <c r="I387" s="54">
        <v>191160000</v>
      </c>
      <c r="J387" s="54">
        <v>51430000</v>
      </c>
      <c r="K387" s="54">
        <v>34020000</v>
      </c>
      <c r="L387" s="54">
        <v>117510000</v>
      </c>
      <c r="M387" s="54">
        <v>310485900</v>
      </c>
      <c r="N387" s="54">
        <v>96437000</v>
      </c>
      <c r="O387" s="54">
        <v>421950000</v>
      </c>
      <c r="P387" s="54">
        <v>163360000</v>
      </c>
      <c r="Q387" s="54">
        <v>99390000</v>
      </c>
      <c r="R387" s="54">
        <v>46240000</v>
      </c>
      <c r="S387" s="54">
        <v>46550000</v>
      </c>
      <c r="T387" s="54">
        <v>144030000</v>
      </c>
      <c r="U387" s="54">
        <v>694110000</v>
      </c>
      <c r="V387" s="54">
        <v>57120000</v>
      </c>
      <c r="W387" s="54">
        <v>95800000</v>
      </c>
      <c r="X387" s="54">
        <v>0</v>
      </c>
      <c r="Y387" s="54">
        <v>24510000</v>
      </c>
      <c r="Z387" s="54">
        <v>272100000</v>
      </c>
      <c r="AA387" s="54">
        <v>81000000</v>
      </c>
      <c r="AB387" s="54">
        <v>347200000</v>
      </c>
      <c r="AC387" s="54">
        <v>5161580000</v>
      </c>
      <c r="AD387" s="54">
        <v>1179620000</v>
      </c>
      <c r="AE387" s="54">
        <v>1000950000</v>
      </c>
      <c r="AF387" s="54">
        <v>988758500</v>
      </c>
      <c r="AG387" s="54">
        <v>433330000</v>
      </c>
      <c r="AH387" s="128" t="str">
        <f>VLOOKUP(B387,'Ma sector'!A:E,5,0)</f>
        <v>Nguyên vật liệu</v>
      </c>
    </row>
    <row r="388" spans="1:34">
      <c r="A388" s="54" t="s">
        <v>470</v>
      </c>
      <c r="B388" s="54">
        <v>274</v>
      </c>
      <c r="C388" s="54">
        <v>4</v>
      </c>
      <c r="D388" s="54">
        <v>16400000</v>
      </c>
      <c r="E388" s="54">
        <v>78270000</v>
      </c>
      <c r="F388" s="54">
        <v>16780000</v>
      </c>
      <c r="G388" s="54">
        <v>57090000</v>
      </c>
      <c r="H388" s="54">
        <v>4880000</v>
      </c>
      <c r="I388" s="54">
        <v>16830000</v>
      </c>
      <c r="J388" s="54">
        <v>11710000</v>
      </c>
      <c r="K388" s="54">
        <v>357620000</v>
      </c>
      <c r="L388" s="54">
        <v>14580000</v>
      </c>
      <c r="M388" s="54">
        <v>4930000</v>
      </c>
      <c r="N388" s="54">
        <v>53250000</v>
      </c>
      <c r="O388" s="54">
        <v>11340000</v>
      </c>
      <c r="P388" s="54">
        <v>93240000</v>
      </c>
      <c r="Q388" s="54">
        <v>9600000</v>
      </c>
      <c r="R388" s="54">
        <v>16160000</v>
      </c>
      <c r="S388" s="54">
        <v>257600000</v>
      </c>
      <c r="T388" s="54">
        <v>267200000</v>
      </c>
      <c r="U388" s="54">
        <v>25800000</v>
      </c>
      <c r="V388" s="54">
        <v>24000000</v>
      </c>
      <c r="W388" s="54">
        <v>46400000</v>
      </c>
      <c r="X388" s="54">
        <v>0</v>
      </c>
      <c r="Y388" s="54">
        <v>0</v>
      </c>
      <c r="Z388" s="54">
        <v>0</v>
      </c>
      <c r="AA388" s="54">
        <v>0</v>
      </c>
      <c r="AB388" s="54">
        <v>0</v>
      </c>
      <c r="AC388" s="54">
        <v>0</v>
      </c>
      <c r="AD388" s="54">
        <v>0</v>
      </c>
      <c r="AE388" s="54">
        <v>16100000</v>
      </c>
      <c r="AF388" s="54">
        <v>0</v>
      </c>
      <c r="AG388" s="54">
        <v>17760000</v>
      </c>
      <c r="AH388" s="128" t="str">
        <f>VLOOKUP(B388,'Ma sector'!A:E,5,0)</f>
        <v>Tiện ích Cộng đồng</v>
      </c>
    </row>
    <row r="389" spans="1:34">
      <c r="A389" s="54" t="s">
        <v>471</v>
      </c>
      <c r="B389" s="54">
        <v>336</v>
      </c>
      <c r="C389" s="54">
        <v>4</v>
      </c>
      <c r="D389" s="54">
        <v>1031260000</v>
      </c>
      <c r="E389" s="54">
        <v>1191307600</v>
      </c>
      <c r="F389" s="54">
        <v>893450000</v>
      </c>
      <c r="G389" s="54">
        <v>1378880000</v>
      </c>
      <c r="H389" s="54">
        <v>1472800600</v>
      </c>
      <c r="I389" s="54">
        <v>2007420000</v>
      </c>
      <c r="J389" s="54">
        <v>953960000</v>
      </c>
      <c r="K389" s="54">
        <v>1922670000</v>
      </c>
      <c r="L389" s="54">
        <v>1044045600</v>
      </c>
      <c r="M389" s="54">
        <v>1078530000</v>
      </c>
      <c r="N389" s="54">
        <v>2120100000</v>
      </c>
      <c r="O389" s="54">
        <v>1320810000</v>
      </c>
      <c r="P389" s="54">
        <v>1502950000</v>
      </c>
      <c r="Q389" s="54">
        <v>2787860000</v>
      </c>
      <c r="R389" s="54">
        <v>944320000</v>
      </c>
      <c r="S389" s="54">
        <v>1149570000</v>
      </c>
      <c r="T389" s="54">
        <v>1509404000</v>
      </c>
      <c r="U389" s="54">
        <v>1536490000</v>
      </c>
      <c r="V389" s="54">
        <v>1190820000</v>
      </c>
      <c r="W389" s="54">
        <v>1660710000</v>
      </c>
      <c r="X389" s="54">
        <v>496020000</v>
      </c>
      <c r="Y389" s="54">
        <v>997250000</v>
      </c>
      <c r="Z389" s="54">
        <v>1915240000</v>
      </c>
      <c r="AA389" s="54">
        <v>1333700000</v>
      </c>
      <c r="AB389" s="54">
        <v>742000000</v>
      </c>
      <c r="AC389" s="54">
        <v>527360000</v>
      </c>
      <c r="AD389" s="54">
        <v>865420000</v>
      </c>
      <c r="AE389" s="54">
        <v>996370000</v>
      </c>
      <c r="AF389" s="54">
        <v>358920000</v>
      </c>
      <c r="AG389" s="54">
        <v>1288403600</v>
      </c>
      <c r="AH389" s="128" t="str">
        <f>VLOOKUP(B389,'Ma sector'!A:E,5,0)</f>
        <v>Tài chính</v>
      </c>
    </row>
    <row r="390" spans="1:34">
      <c r="A390" s="54" t="s">
        <v>472</v>
      </c>
      <c r="B390" s="54">
        <v>228</v>
      </c>
      <c r="C390" s="54">
        <v>4</v>
      </c>
      <c r="D390" s="54">
        <v>26600000</v>
      </c>
      <c r="E390" s="54">
        <v>673560000</v>
      </c>
      <c r="F390" s="54">
        <v>782780000</v>
      </c>
      <c r="G390" s="54">
        <v>155600000</v>
      </c>
      <c r="H390" s="54">
        <v>138340000</v>
      </c>
      <c r="I390" s="54">
        <v>55860000</v>
      </c>
      <c r="J390" s="54">
        <v>36070000</v>
      </c>
      <c r="K390" s="54">
        <v>11940000</v>
      </c>
      <c r="L390" s="54">
        <v>176100000</v>
      </c>
      <c r="M390" s="54">
        <v>7810000</v>
      </c>
      <c r="N390" s="54">
        <v>15640000</v>
      </c>
      <c r="O390" s="54">
        <v>196700000</v>
      </c>
      <c r="P390" s="54">
        <v>236640000</v>
      </c>
      <c r="Q390" s="54">
        <v>11650000</v>
      </c>
      <c r="R390" s="54">
        <v>127360000</v>
      </c>
      <c r="S390" s="54">
        <v>15490000</v>
      </c>
      <c r="T390" s="54">
        <v>8439300</v>
      </c>
      <c r="U390" s="54">
        <v>23290000</v>
      </c>
      <c r="V390" s="54">
        <v>0</v>
      </c>
      <c r="W390" s="54">
        <v>110470000</v>
      </c>
      <c r="X390" s="54">
        <v>0</v>
      </c>
      <c r="Y390" s="54">
        <v>22300000</v>
      </c>
      <c r="Z390" s="54">
        <v>212100000</v>
      </c>
      <c r="AA390" s="54">
        <v>236060000</v>
      </c>
      <c r="AB390" s="54">
        <v>156210000</v>
      </c>
      <c r="AC390" s="54">
        <v>23170000</v>
      </c>
      <c r="AD390" s="54">
        <v>74750000</v>
      </c>
      <c r="AE390" s="54">
        <v>125700000</v>
      </c>
      <c r="AF390" s="54">
        <v>7360000</v>
      </c>
      <c r="AG390" s="54">
        <v>0</v>
      </c>
      <c r="AH390" s="128" t="str">
        <f>VLOOKUP(B390,'Ma sector'!A:E,5,0)</f>
        <v>Hàng Tiêu dùng</v>
      </c>
    </row>
    <row r="391" spans="1:34">
      <c r="A391" s="54" t="s">
        <v>473</v>
      </c>
      <c r="B391" s="54">
        <v>217</v>
      </c>
      <c r="C391" s="54">
        <v>4</v>
      </c>
      <c r="D391" s="54">
        <v>0</v>
      </c>
      <c r="E391" s="54">
        <v>2120000</v>
      </c>
      <c r="F391" s="54">
        <v>1000000</v>
      </c>
      <c r="G391" s="54">
        <v>0</v>
      </c>
      <c r="H391" s="54">
        <v>0</v>
      </c>
      <c r="I391" s="54">
        <v>1100000</v>
      </c>
      <c r="J391" s="54">
        <v>0</v>
      </c>
      <c r="K391" s="54">
        <v>0</v>
      </c>
      <c r="L391" s="54">
        <v>0</v>
      </c>
      <c r="M391" s="54">
        <v>0</v>
      </c>
      <c r="N391" s="54">
        <v>0</v>
      </c>
      <c r="O391" s="54">
        <v>0</v>
      </c>
      <c r="P391" s="54">
        <v>0</v>
      </c>
      <c r="Q391" s="54">
        <v>0</v>
      </c>
      <c r="R391" s="54">
        <v>0</v>
      </c>
      <c r="S391" s="54">
        <v>0</v>
      </c>
      <c r="T391" s="54">
        <v>0</v>
      </c>
      <c r="U391" s="54">
        <v>0</v>
      </c>
      <c r="V391" s="54">
        <v>0</v>
      </c>
      <c r="W391" s="54">
        <v>0</v>
      </c>
      <c r="X391" s="54">
        <v>0</v>
      </c>
      <c r="Y391" s="54">
        <v>3000000</v>
      </c>
      <c r="Z391" s="54">
        <v>0</v>
      </c>
      <c r="AA391" s="54">
        <v>0</v>
      </c>
      <c r="AB391" s="54">
        <v>0</v>
      </c>
      <c r="AC391" s="54">
        <v>3800000</v>
      </c>
      <c r="AD391" s="54">
        <v>0</v>
      </c>
      <c r="AE391" s="54">
        <v>0</v>
      </c>
      <c r="AF391" s="54">
        <v>0</v>
      </c>
      <c r="AG391" s="54">
        <v>0</v>
      </c>
      <c r="AH391" s="128" t="str">
        <f>VLOOKUP(B391,'Ma sector'!A:E,5,0)</f>
        <v>Hàng Tiêu dùng</v>
      </c>
    </row>
    <row r="392" spans="1:34">
      <c r="A392" s="54" t="s">
        <v>474</v>
      </c>
      <c r="B392" s="54">
        <v>181</v>
      </c>
      <c r="C392" s="54">
        <v>4</v>
      </c>
      <c r="D392" s="54">
        <v>0</v>
      </c>
      <c r="E392" s="54">
        <v>16050000</v>
      </c>
      <c r="F392" s="54">
        <v>1520000</v>
      </c>
      <c r="G392" s="54">
        <v>340000</v>
      </c>
      <c r="H392" s="54">
        <v>0</v>
      </c>
      <c r="I392" s="54">
        <v>38430000</v>
      </c>
      <c r="J392" s="54">
        <v>0</v>
      </c>
      <c r="K392" s="54">
        <v>0</v>
      </c>
      <c r="L392" s="54">
        <v>6940000</v>
      </c>
      <c r="M392" s="54">
        <v>57740000</v>
      </c>
      <c r="N392" s="54">
        <v>3800000</v>
      </c>
      <c r="O392" s="54">
        <v>0</v>
      </c>
      <c r="P392" s="54">
        <v>1750000</v>
      </c>
      <c r="Q392" s="54">
        <v>31430000</v>
      </c>
      <c r="R392" s="54">
        <v>9300000</v>
      </c>
      <c r="S392" s="54">
        <v>320000</v>
      </c>
      <c r="T392" s="54">
        <v>330000</v>
      </c>
      <c r="U392" s="54">
        <v>18040000</v>
      </c>
      <c r="V392" s="54">
        <v>40960000</v>
      </c>
      <c r="W392" s="54">
        <v>36060000</v>
      </c>
      <c r="X392" s="54">
        <v>0</v>
      </c>
      <c r="Y392" s="54">
        <v>0</v>
      </c>
      <c r="Z392" s="54">
        <v>27770000</v>
      </c>
      <c r="AA392" s="54">
        <v>8700000</v>
      </c>
      <c r="AB392" s="54">
        <v>2400000</v>
      </c>
      <c r="AC392" s="54">
        <v>0</v>
      </c>
      <c r="AD392" s="54">
        <v>1400000</v>
      </c>
      <c r="AE392" s="54">
        <v>840000</v>
      </c>
      <c r="AF392" s="54">
        <v>9310000</v>
      </c>
      <c r="AG392" s="54">
        <v>1550000</v>
      </c>
      <c r="AH392" s="128" t="str">
        <f>VLOOKUP(B392,'Ma sector'!A:E,5,0)</f>
        <v>Công nghiệp</v>
      </c>
    </row>
    <row r="393" spans="1:34">
      <c r="A393" s="54" t="s">
        <v>475</v>
      </c>
      <c r="B393" s="54">
        <v>180</v>
      </c>
      <c r="C393" s="54">
        <v>4</v>
      </c>
      <c r="D393" s="54">
        <v>6800000</v>
      </c>
      <c r="E393" s="54">
        <v>1790000</v>
      </c>
      <c r="F393" s="54">
        <v>0</v>
      </c>
      <c r="G393" s="54">
        <v>0</v>
      </c>
      <c r="H393" s="54">
        <v>0</v>
      </c>
      <c r="I393" s="54">
        <v>0</v>
      </c>
      <c r="J393" s="54">
        <v>0</v>
      </c>
      <c r="K393" s="54">
        <v>0</v>
      </c>
      <c r="L393" s="54">
        <v>97200</v>
      </c>
      <c r="M393" s="54">
        <v>1800000</v>
      </c>
      <c r="N393" s="54">
        <v>0</v>
      </c>
      <c r="O393" s="54">
        <v>0</v>
      </c>
      <c r="P393" s="54">
        <v>0</v>
      </c>
      <c r="Q393" s="54">
        <v>0</v>
      </c>
      <c r="R393" s="54">
        <v>0</v>
      </c>
      <c r="S393" s="54">
        <v>0</v>
      </c>
      <c r="T393" s="54">
        <v>0</v>
      </c>
      <c r="U393" s="54">
        <v>0</v>
      </c>
      <c r="V393" s="54">
        <v>1800000</v>
      </c>
      <c r="W393" s="54">
        <v>0</v>
      </c>
      <c r="X393" s="54">
        <v>0</v>
      </c>
      <c r="Y393" s="54">
        <v>0</v>
      </c>
      <c r="Z393" s="54">
        <v>1700000</v>
      </c>
      <c r="AA393" s="54">
        <v>0</v>
      </c>
      <c r="AB393" s="54">
        <v>0</v>
      </c>
      <c r="AC393" s="54">
        <v>0</v>
      </c>
      <c r="AD393" s="54">
        <v>0</v>
      </c>
      <c r="AE393" s="54">
        <v>6800000</v>
      </c>
      <c r="AF393" s="54">
        <v>42500000</v>
      </c>
      <c r="AG393" s="54">
        <v>0</v>
      </c>
      <c r="AH393" s="128" t="str">
        <f>VLOOKUP(B393,'Ma sector'!A:E,5,0)</f>
        <v>Công nghiệp</v>
      </c>
    </row>
    <row r="394" spans="1:34">
      <c r="A394" s="54" t="s">
        <v>476</v>
      </c>
      <c r="B394" s="54">
        <v>218</v>
      </c>
      <c r="C394" s="54">
        <v>4</v>
      </c>
      <c r="D394" s="54">
        <v>295778000</v>
      </c>
      <c r="E394" s="54">
        <v>1054931000</v>
      </c>
      <c r="F394" s="54">
        <v>317050000</v>
      </c>
      <c r="G394" s="54">
        <v>138393000</v>
      </c>
      <c r="H394" s="54">
        <v>372079000</v>
      </c>
      <c r="I394" s="54">
        <v>1068253000</v>
      </c>
      <c r="J394" s="54">
        <v>208592000</v>
      </c>
      <c r="K394" s="54">
        <v>307770000</v>
      </c>
      <c r="L394" s="54">
        <v>473452000</v>
      </c>
      <c r="M394" s="54">
        <v>140878000</v>
      </c>
      <c r="N394" s="54">
        <v>626936000</v>
      </c>
      <c r="O394" s="54">
        <v>406575000</v>
      </c>
      <c r="P394" s="54">
        <v>192742000</v>
      </c>
      <c r="Q394" s="54">
        <v>1277790000</v>
      </c>
      <c r="R394" s="54">
        <v>986891000</v>
      </c>
      <c r="S394" s="54">
        <v>608920000</v>
      </c>
      <c r="T394" s="54">
        <v>397192000</v>
      </c>
      <c r="U394" s="54">
        <v>100601000</v>
      </c>
      <c r="V394" s="54">
        <v>52692000</v>
      </c>
      <c r="W394" s="54">
        <v>114560000</v>
      </c>
      <c r="X394" s="54">
        <v>56140000</v>
      </c>
      <c r="Y394" s="54">
        <v>29838000</v>
      </c>
      <c r="Z394" s="54">
        <v>424380000</v>
      </c>
      <c r="AA394" s="54">
        <v>211782000</v>
      </c>
      <c r="AB394" s="54">
        <v>256214000</v>
      </c>
      <c r="AC394" s="54">
        <v>150453000</v>
      </c>
      <c r="AD394" s="54">
        <v>29257000</v>
      </c>
      <c r="AE394" s="54">
        <v>309880000</v>
      </c>
      <c r="AF394" s="54">
        <v>778054000</v>
      </c>
      <c r="AG394" s="54">
        <v>1273685000</v>
      </c>
      <c r="AH394" s="128" t="str">
        <f>VLOOKUP(B394,'Ma sector'!A:E,5,0)</f>
        <v>Hàng Tiêu dùng</v>
      </c>
    </row>
    <row r="395" spans="1:34">
      <c r="A395" s="54" t="s">
        <v>477</v>
      </c>
      <c r="B395" s="54">
        <v>187</v>
      </c>
      <c r="C395" s="54">
        <v>4</v>
      </c>
      <c r="D395" s="54">
        <v>0</v>
      </c>
      <c r="E395" s="54">
        <v>0</v>
      </c>
      <c r="F395" s="54">
        <v>0</v>
      </c>
      <c r="G395" s="54">
        <v>450000</v>
      </c>
      <c r="H395" s="54">
        <v>0</v>
      </c>
      <c r="I395" s="54">
        <v>0</v>
      </c>
      <c r="J395" s="54">
        <v>0</v>
      </c>
      <c r="K395" s="54">
        <v>0</v>
      </c>
      <c r="L395" s="54">
        <v>0</v>
      </c>
      <c r="M395" s="54">
        <v>0</v>
      </c>
      <c r="N395" s="54">
        <v>0</v>
      </c>
      <c r="O395" s="54">
        <v>0</v>
      </c>
      <c r="P395" s="54">
        <v>420000</v>
      </c>
      <c r="Q395" s="54">
        <v>50463000</v>
      </c>
      <c r="R395" s="54">
        <v>0</v>
      </c>
      <c r="S395" s="54">
        <v>0</v>
      </c>
      <c r="T395" s="54">
        <v>0</v>
      </c>
      <c r="U395" s="54">
        <v>95000</v>
      </c>
      <c r="V395" s="54">
        <v>101000</v>
      </c>
      <c r="W395" s="54">
        <v>0</v>
      </c>
      <c r="X395" s="54">
        <v>199000</v>
      </c>
      <c r="Y395" s="54">
        <v>0</v>
      </c>
      <c r="Z395" s="54">
        <v>112000</v>
      </c>
      <c r="AA395" s="54">
        <v>0</v>
      </c>
      <c r="AB395" s="54">
        <v>0</v>
      </c>
      <c r="AC395" s="54">
        <v>0</v>
      </c>
      <c r="AD395" s="54">
        <v>105000</v>
      </c>
      <c r="AE395" s="54">
        <v>98000</v>
      </c>
      <c r="AF395" s="54">
        <v>0</v>
      </c>
      <c r="AG395" s="54">
        <v>0</v>
      </c>
      <c r="AH395" s="128" t="str">
        <f>VLOOKUP(B395,'Ma sector'!A:E,5,0)</f>
        <v>Công nghiệp</v>
      </c>
    </row>
    <row r="396" spans="1:34">
      <c r="A396" s="54" t="s">
        <v>478</v>
      </c>
      <c r="B396" s="54">
        <v>314</v>
      </c>
      <c r="C396" s="54">
        <v>4</v>
      </c>
      <c r="D396" s="54">
        <v>0</v>
      </c>
      <c r="E396" s="54">
        <v>3630000</v>
      </c>
      <c r="F396" s="54">
        <v>680000</v>
      </c>
      <c r="G396" s="54">
        <v>3650000</v>
      </c>
      <c r="H396" s="54">
        <v>21000000</v>
      </c>
      <c r="I396" s="54">
        <v>3680000</v>
      </c>
      <c r="J396" s="54">
        <v>7600000</v>
      </c>
      <c r="K396" s="54">
        <v>43060000</v>
      </c>
      <c r="L396" s="54">
        <v>0</v>
      </c>
      <c r="M396" s="54">
        <v>2430000</v>
      </c>
      <c r="N396" s="54">
        <v>8000000</v>
      </c>
      <c r="O396" s="54">
        <v>26400000</v>
      </c>
      <c r="P396" s="54">
        <v>9600000</v>
      </c>
      <c r="Q396" s="54">
        <v>0</v>
      </c>
      <c r="R396" s="54">
        <v>0</v>
      </c>
      <c r="S396" s="54">
        <v>0</v>
      </c>
      <c r="T396" s="54">
        <v>0</v>
      </c>
      <c r="U396" s="54">
        <v>0</v>
      </c>
      <c r="V396" s="54">
        <v>0</v>
      </c>
      <c r="W396" s="54">
        <v>0</v>
      </c>
      <c r="X396" s="54">
        <v>0</v>
      </c>
      <c r="Y396" s="54">
        <v>0</v>
      </c>
      <c r="Z396" s="54">
        <v>0</v>
      </c>
      <c r="AA396" s="54">
        <v>0</v>
      </c>
      <c r="AB396" s="54">
        <v>0</v>
      </c>
      <c r="AC396" s="54">
        <v>0</v>
      </c>
      <c r="AD396" s="54">
        <v>0</v>
      </c>
      <c r="AE396" s="54">
        <v>0</v>
      </c>
      <c r="AF396" s="54">
        <v>0</v>
      </c>
      <c r="AG396" s="54">
        <v>0</v>
      </c>
      <c r="AH396" s="128" t="str">
        <f>VLOOKUP(B396,'Ma sector'!A:E,5,0)</f>
        <v>Công nghệ Thông tin</v>
      </c>
    </row>
    <row r="397" spans="1:34">
      <c r="A397" s="54" t="s">
        <v>479</v>
      </c>
      <c r="B397" s="54">
        <v>159</v>
      </c>
      <c r="C397" s="54">
        <v>3</v>
      </c>
      <c r="D397" s="54">
        <v>940604000</v>
      </c>
      <c r="E397" s="54">
        <v>2372896000</v>
      </c>
      <c r="F397" s="54">
        <v>1263189000</v>
      </c>
      <c r="G397" s="54">
        <v>1291438000</v>
      </c>
      <c r="H397" s="54">
        <v>3099981000</v>
      </c>
      <c r="I397" s="54">
        <v>1654543000</v>
      </c>
      <c r="J397" s="54">
        <v>1734627000</v>
      </c>
      <c r="K397" s="54">
        <v>4159392000</v>
      </c>
      <c r="L397" s="54">
        <v>1466123000</v>
      </c>
      <c r="M397" s="54">
        <v>12647584000</v>
      </c>
      <c r="N397" s="54">
        <v>1858997000</v>
      </c>
      <c r="O397" s="54">
        <v>2760077000</v>
      </c>
      <c r="P397" s="54">
        <v>4772226000</v>
      </c>
      <c r="Q397" s="54">
        <v>1177357000</v>
      </c>
      <c r="R397" s="54">
        <v>1013708000</v>
      </c>
      <c r="S397" s="54">
        <v>460406000</v>
      </c>
      <c r="T397" s="54">
        <v>691261000</v>
      </c>
      <c r="U397" s="54">
        <v>1339647000</v>
      </c>
      <c r="V397" s="54">
        <v>1528043000</v>
      </c>
      <c r="W397" s="54">
        <v>666613000</v>
      </c>
      <c r="X397" s="54">
        <v>652120000</v>
      </c>
      <c r="Y397" s="54">
        <v>746737000</v>
      </c>
      <c r="Z397" s="54">
        <v>1607447000</v>
      </c>
      <c r="AA397" s="54">
        <v>819466000</v>
      </c>
      <c r="AB397" s="54">
        <v>1178270000</v>
      </c>
      <c r="AC397" s="54">
        <v>886778000</v>
      </c>
      <c r="AD397" s="54">
        <v>2589606000</v>
      </c>
      <c r="AE397" s="54">
        <v>1860758000</v>
      </c>
      <c r="AF397" s="54">
        <v>295414000</v>
      </c>
      <c r="AG397" s="54">
        <v>1543950000</v>
      </c>
      <c r="AH397" s="128" t="str">
        <f>VLOOKUP(B397,'Ma sector'!A:E,5,0)</f>
        <v>Nguyên vật liệu</v>
      </c>
    </row>
    <row r="398" spans="1:34">
      <c r="A398" s="54" t="s">
        <v>480</v>
      </c>
      <c r="B398" s="54">
        <v>274</v>
      </c>
      <c r="C398" s="54">
        <v>4</v>
      </c>
      <c r="D398" s="54">
        <v>0</v>
      </c>
      <c r="E398" s="54">
        <v>397870000</v>
      </c>
      <c r="F398" s="54">
        <v>281360000</v>
      </c>
      <c r="G398" s="54">
        <v>176950000</v>
      </c>
      <c r="H398" s="54">
        <v>149880000</v>
      </c>
      <c r="I398" s="54">
        <v>392720000</v>
      </c>
      <c r="J398" s="54">
        <v>168980000</v>
      </c>
      <c r="K398" s="54">
        <v>0</v>
      </c>
      <c r="L398" s="54">
        <v>36110000</v>
      </c>
      <c r="M398" s="54">
        <v>429280000</v>
      </c>
      <c r="N398" s="54">
        <v>0</v>
      </c>
      <c r="O398" s="54">
        <v>298120000</v>
      </c>
      <c r="P398" s="54">
        <v>143760000</v>
      </c>
      <c r="Q398" s="54">
        <v>55920000</v>
      </c>
      <c r="R398" s="54">
        <v>7100000</v>
      </c>
      <c r="S398" s="54">
        <v>0</v>
      </c>
      <c r="T398" s="54">
        <v>53390000</v>
      </c>
      <c r="U398" s="54">
        <v>93200000</v>
      </c>
      <c r="V398" s="54">
        <v>43760000</v>
      </c>
      <c r="W398" s="54">
        <v>0</v>
      </c>
      <c r="X398" s="54">
        <v>0</v>
      </c>
      <c r="Y398" s="54">
        <v>1730000</v>
      </c>
      <c r="Z398" s="54">
        <v>0</v>
      </c>
      <c r="AA398" s="54">
        <v>5210000</v>
      </c>
      <c r="AB398" s="54">
        <v>0</v>
      </c>
      <c r="AC398" s="54">
        <v>0</v>
      </c>
      <c r="AD398" s="54">
        <v>39330000</v>
      </c>
      <c r="AE398" s="54">
        <v>49700000</v>
      </c>
      <c r="AF398" s="54">
        <v>83510000</v>
      </c>
      <c r="AG398" s="54">
        <v>0</v>
      </c>
      <c r="AH398" s="128" t="str">
        <f>VLOOKUP(B398,'Ma sector'!A:E,5,0)</f>
        <v>Tiện ích Cộng đồng</v>
      </c>
    </row>
    <row r="399" spans="1:34">
      <c r="A399" s="54" t="s">
        <v>1689</v>
      </c>
      <c r="B399" s="54">
        <v>336</v>
      </c>
      <c r="C399" s="54">
        <v>4</v>
      </c>
      <c r="D399" s="54">
        <v>2239757000</v>
      </c>
      <c r="E399" s="54">
        <v>2363740000</v>
      </c>
      <c r="F399" s="54">
        <v>1616967000</v>
      </c>
      <c r="G399" s="54">
        <v>2050715000</v>
      </c>
      <c r="H399" s="54">
        <v>3159119000</v>
      </c>
      <c r="I399" s="54">
        <v>3849949000</v>
      </c>
      <c r="J399" s="54">
        <v>361130000</v>
      </c>
      <c r="K399" s="54">
        <v>1885014000</v>
      </c>
      <c r="L399" s="54">
        <v>1214393000</v>
      </c>
      <c r="M399" s="54">
        <v>2413467000</v>
      </c>
      <c r="N399" s="54">
        <v>3007025000</v>
      </c>
      <c r="O399" s="54">
        <v>160657000</v>
      </c>
      <c r="P399" s="54">
        <v>62809000</v>
      </c>
      <c r="Q399" s="54">
        <v>232060000</v>
      </c>
      <c r="R399" s="54">
        <v>291864000</v>
      </c>
      <c r="S399" s="54">
        <v>181288000</v>
      </c>
      <c r="T399" s="54">
        <v>121187000</v>
      </c>
      <c r="U399" s="54">
        <v>166698000</v>
      </c>
      <c r="V399" s="54">
        <v>240000000</v>
      </c>
      <c r="W399" s="54">
        <v>146040000</v>
      </c>
      <c r="X399" s="54">
        <v>263138000</v>
      </c>
      <c r="Y399" s="54">
        <v>33988000</v>
      </c>
      <c r="Z399" s="54">
        <v>1206001000</v>
      </c>
      <c r="AA399" s="54">
        <v>123142000</v>
      </c>
      <c r="AB399" s="54">
        <v>156630000</v>
      </c>
      <c r="AC399" s="54">
        <v>2620000</v>
      </c>
      <c r="AD399" s="54">
        <v>91428000</v>
      </c>
      <c r="AE399" s="54">
        <v>1177122000</v>
      </c>
      <c r="AF399" s="54">
        <v>1077595000</v>
      </c>
      <c r="AG399" s="54">
        <v>543294000</v>
      </c>
      <c r="AH399" s="128" t="str">
        <f>VLOOKUP(B399,'Ma sector'!A:E,5,0)</f>
        <v>Tài chính</v>
      </c>
    </row>
    <row r="400" spans="1:34">
      <c r="A400" s="54" t="s">
        <v>481</v>
      </c>
      <c r="B400" s="54">
        <v>180</v>
      </c>
      <c r="C400" s="54">
        <v>4</v>
      </c>
      <c r="D400" s="54">
        <v>52220000</v>
      </c>
      <c r="E400" s="54">
        <v>169289000</v>
      </c>
      <c r="F400" s="54">
        <v>141653000</v>
      </c>
      <c r="G400" s="54">
        <v>51810000</v>
      </c>
      <c r="H400" s="54">
        <v>0</v>
      </c>
      <c r="I400" s="54">
        <v>290136000</v>
      </c>
      <c r="J400" s="54">
        <v>14130000</v>
      </c>
      <c r="K400" s="54">
        <v>0</v>
      </c>
      <c r="L400" s="54">
        <v>0</v>
      </c>
      <c r="M400" s="54">
        <v>24960000</v>
      </c>
      <c r="N400" s="54">
        <v>47600000</v>
      </c>
      <c r="O400" s="54">
        <v>121280000</v>
      </c>
      <c r="P400" s="54">
        <v>15810000</v>
      </c>
      <c r="Q400" s="54">
        <v>480000</v>
      </c>
      <c r="R400" s="54">
        <v>55800000</v>
      </c>
      <c r="S400" s="54">
        <v>524263000</v>
      </c>
      <c r="T400" s="54">
        <v>199617000</v>
      </c>
      <c r="U400" s="54">
        <v>41891000</v>
      </c>
      <c r="V400" s="54">
        <v>462000</v>
      </c>
      <c r="W400" s="54">
        <v>179151000</v>
      </c>
      <c r="X400" s="54">
        <v>131910000</v>
      </c>
      <c r="Y400" s="54">
        <v>11350000</v>
      </c>
      <c r="Z400" s="54">
        <v>58633000</v>
      </c>
      <c r="AA400" s="54">
        <v>0</v>
      </c>
      <c r="AB400" s="54">
        <v>5205000</v>
      </c>
      <c r="AC400" s="54">
        <v>0</v>
      </c>
      <c r="AD400" s="54">
        <v>326760000</v>
      </c>
      <c r="AE400" s="54">
        <v>205620000</v>
      </c>
      <c r="AF400" s="54">
        <v>585332000</v>
      </c>
      <c r="AG400" s="54">
        <v>202278000</v>
      </c>
      <c r="AH400" s="128" t="str">
        <f>VLOOKUP(B400,'Ma sector'!A:E,5,0)</f>
        <v>Công nghiệp</v>
      </c>
    </row>
    <row r="401" spans="1:34">
      <c r="A401" s="54" t="s">
        <v>482</v>
      </c>
      <c r="B401" s="54">
        <v>226</v>
      </c>
      <c r="C401" s="54">
        <v>4</v>
      </c>
      <c r="D401" s="54">
        <v>1450000</v>
      </c>
      <c r="E401" s="54">
        <v>0</v>
      </c>
      <c r="F401" s="54">
        <v>7950000</v>
      </c>
      <c r="G401" s="54">
        <v>24310000</v>
      </c>
      <c r="H401" s="54">
        <v>32300000</v>
      </c>
      <c r="I401" s="54">
        <v>8500000</v>
      </c>
      <c r="J401" s="54">
        <v>5400000</v>
      </c>
      <c r="K401" s="54">
        <v>51140000</v>
      </c>
      <c r="L401" s="54">
        <v>9430000</v>
      </c>
      <c r="M401" s="54">
        <v>0</v>
      </c>
      <c r="N401" s="54">
        <v>0</v>
      </c>
      <c r="O401" s="54">
        <v>3140000</v>
      </c>
      <c r="P401" s="54">
        <v>11820000</v>
      </c>
      <c r="Q401" s="54">
        <v>0</v>
      </c>
      <c r="R401" s="54">
        <v>0</v>
      </c>
      <c r="S401" s="54">
        <v>0</v>
      </c>
      <c r="T401" s="54">
        <v>23080000</v>
      </c>
      <c r="U401" s="54">
        <v>6600000</v>
      </c>
      <c r="V401" s="54">
        <v>33810000</v>
      </c>
      <c r="W401" s="54">
        <v>0</v>
      </c>
      <c r="X401" s="54">
        <v>0</v>
      </c>
      <c r="Y401" s="54">
        <v>12500000</v>
      </c>
      <c r="Z401" s="54">
        <v>0</v>
      </c>
      <c r="AA401" s="54">
        <v>46700000</v>
      </c>
      <c r="AB401" s="54">
        <v>1700000</v>
      </c>
      <c r="AC401" s="54">
        <v>25050000</v>
      </c>
      <c r="AD401" s="54">
        <v>14400000</v>
      </c>
      <c r="AE401" s="54">
        <v>9000000</v>
      </c>
      <c r="AF401" s="54">
        <v>183600000</v>
      </c>
      <c r="AG401" s="54">
        <v>0</v>
      </c>
      <c r="AH401" s="128" t="str">
        <f>VLOOKUP(B401,'Ma sector'!A:E,5,0)</f>
        <v>Hàng Tiêu dùng</v>
      </c>
    </row>
    <row r="402" spans="1:34">
      <c r="A402" s="54" t="s">
        <v>483</v>
      </c>
      <c r="B402" s="54">
        <v>217</v>
      </c>
      <c r="C402" s="54">
        <v>4</v>
      </c>
      <c r="D402" s="54">
        <v>856770000</v>
      </c>
      <c r="E402" s="54">
        <v>126000000</v>
      </c>
      <c r="F402" s="54">
        <v>31740000</v>
      </c>
      <c r="G402" s="54">
        <v>40760000</v>
      </c>
      <c r="H402" s="54">
        <v>3600000</v>
      </c>
      <c r="I402" s="54">
        <v>1450000</v>
      </c>
      <c r="J402" s="54">
        <v>477105000</v>
      </c>
      <c r="K402" s="54">
        <v>28000000</v>
      </c>
      <c r="L402" s="54">
        <v>127500000</v>
      </c>
      <c r="M402" s="54">
        <v>122600000</v>
      </c>
      <c r="N402" s="54">
        <v>22560000</v>
      </c>
      <c r="O402" s="54">
        <v>536360000</v>
      </c>
      <c r="P402" s="54">
        <v>71645000</v>
      </c>
      <c r="Q402" s="54">
        <v>2744815000</v>
      </c>
      <c r="R402" s="54">
        <v>7551145000</v>
      </c>
      <c r="S402" s="54">
        <v>846230000</v>
      </c>
      <c r="T402" s="54">
        <v>0</v>
      </c>
      <c r="U402" s="54">
        <v>4940695000</v>
      </c>
      <c r="V402" s="54">
        <v>1256725000</v>
      </c>
      <c r="W402" s="54">
        <v>279530000</v>
      </c>
      <c r="X402" s="54">
        <v>24010000</v>
      </c>
      <c r="Y402" s="54">
        <v>4050000</v>
      </c>
      <c r="Z402" s="54">
        <v>593320000</v>
      </c>
      <c r="AA402" s="54">
        <v>511610000</v>
      </c>
      <c r="AB402" s="54">
        <v>0</v>
      </c>
      <c r="AC402" s="54">
        <v>1280000000</v>
      </c>
      <c r="AD402" s="54">
        <v>148360000</v>
      </c>
      <c r="AE402" s="54">
        <v>48020000</v>
      </c>
      <c r="AF402" s="54">
        <v>48500000</v>
      </c>
      <c r="AG402" s="54">
        <v>8710000</v>
      </c>
      <c r="AH402" s="128" t="str">
        <f>VLOOKUP(B402,'Ma sector'!A:E,5,0)</f>
        <v>Hàng Tiêu dùng</v>
      </c>
    </row>
    <row r="403" spans="1:34">
      <c r="A403" s="54" t="s">
        <v>484</v>
      </c>
      <c r="B403" s="54">
        <v>181</v>
      </c>
      <c r="C403" s="54">
        <v>4</v>
      </c>
      <c r="D403" s="54">
        <v>0</v>
      </c>
      <c r="E403" s="54">
        <v>0</v>
      </c>
      <c r="F403" s="54">
        <v>660000</v>
      </c>
      <c r="G403" s="54">
        <v>0</v>
      </c>
      <c r="H403" s="54">
        <v>0</v>
      </c>
      <c r="I403" s="54">
        <v>0</v>
      </c>
      <c r="J403" s="54">
        <v>0</v>
      </c>
      <c r="K403" s="54">
        <v>0</v>
      </c>
      <c r="L403" s="54">
        <v>30000</v>
      </c>
      <c r="M403" s="54">
        <v>384000</v>
      </c>
      <c r="N403" s="54">
        <v>72000</v>
      </c>
      <c r="O403" s="54">
        <v>0</v>
      </c>
      <c r="P403" s="54">
        <v>0</v>
      </c>
      <c r="Q403" s="54">
        <v>0</v>
      </c>
      <c r="R403" s="54">
        <v>0</v>
      </c>
      <c r="S403" s="54">
        <v>0</v>
      </c>
      <c r="T403" s="54">
        <v>0</v>
      </c>
      <c r="U403" s="54">
        <v>0</v>
      </c>
      <c r="V403" s="54">
        <v>0</v>
      </c>
      <c r="W403" s="54">
        <v>0</v>
      </c>
      <c r="X403" s="54">
        <v>0</v>
      </c>
      <c r="Y403" s="54">
        <v>0</v>
      </c>
      <c r="Z403" s="54">
        <v>0</v>
      </c>
      <c r="AA403" s="54">
        <v>0</v>
      </c>
      <c r="AB403" s="54">
        <v>0</v>
      </c>
      <c r="AC403" s="54">
        <v>0</v>
      </c>
      <c r="AD403" s="54">
        <v>0</v>
      </c>
      <c r="AE403" s="54">
        <v>0</v>
      </c>
      <c r="AF403" s="54">
        <v>0</v>
      </c>
      <c r="AG403" s="54">
        <v>0</v>
      </c>
      <c r="AH403" s="128" t="str">
        <f>VLOOKUP(B403,'Ma sector'!A:E,5,0)</f>
        <v>Công nghiệp</v>
      </c>
    </row>
    <row r="404" spans="1:34">
      <c r="A404" s="54" t="s">
        <v>485</v>
      </c>
      <c r="B404" s="54">
        <v>229</v>
      </c>
      <c r="C404" s="54">
        <v>4</v>
      </c>
      <c r="D404" s="54">
        <v>0</v>
      </c>
      <c r="E404" s="54">
        <v>664000</v>
      </c>
      <c r="F404" s="54">
        <v>0</v>
      </c>
      <c r="G404" s="54">
        <v>17490000</v>
      </c>
      <c r="H404" s="54">
        <v>41910000</v>
      </c>
      <c r="I404" s="54">
        <v>0</v>
      </c>
      <c r="J404" s="54">
        <v>0</v>
      </c>
      <c r="K404" s="54">
        <v>0</v>
      </c>
      <c r="L404" s="54">
        <v>7697800</v>
      </c>
      <c r="M404" s="54">
        <v>410000</v>
      </c>
      <c r="N404" s="54">
        <v>42173500</v>
      </c>
      <c r="O404" s="54">
        <v>42760000</v>
      </c>
      <c r="P404" s="54">
        <v>15300000</v>
      </c>
      <c r="Q404" s="54">
        <v>850000</v>
      </c>
      <c r="R404" s="54">
        <v>277200</v>
      </c>
      <c r="S404" s="54">
        <v>0</v>
      </c>
      <c r="T404" s="54">
        <v>1690000</v>
      </c>
      <c r="U404" s="54">
        <v>60800000</v>
      </c>
      <c r="V404" s="54">
        <v>1600000</v>
      </c>
      <c r="W404" s="54">
        <v>0</v>
      </c>
      <c r="X404" s="54">
        <v>0</v>
      </c>
      <c r="Y404" s="54">
        <v>8800000</v>
      </c>
      <c r="Z404" s="54">
        <v>0</v>
      </c>
      <c r="AA404" s="54">
        <v>8890000</v>
      </c>
      <c r="AB404" s="54">
        <v>0</v>
      </c>
      <c r="AC404" s="54">
        <v>1600000</v>
      </c>
      <c r="AD404" s="54">
        <v>0</v>
      </c>
      <c r="AE404" s="54">
        <v>0</v>
      </c>
      <c r="AF404" s="54">
        <v>0</v>
      </c>
      <c r="AG404" s="54">
        <v>730000</v>
      </c>
      <c r="AH404" s="128" t="str">
        <f>VLOOKUP(B404,'Ma sector'!A:E,5,0)</f>
        <v>Hàng Tiêu dùng</v>
      </c>
    </row>
    <row r="405" spans="1:34">
      <c r="A405" s="54" t="s">
        <v>486</v>
      </c>
      <c r="B405" s="54">
        <v>336</v>
      </c>
      <c r="C405" s="54">
        <v>4</v>
      </c>
      <c r="D405" s="54">
        <v>0</v>
      </c>
      <c r="E405" s="54">
        <v>0</v>
      </c>
      <c r="F405" s="54">
        <v>0</v>
      </c>
      <c r="G405" s="54">
        <v>0</v>
      </c>
      <c r="H405" s="54">
        <v>0</v>
      </c>
      <c r="I405" s="54">
        <v>0</v>
      </c>
      <c r="J405" s="54">
        <v>0</v>
      </c>
      <c r="K405" s="54">
        <v>0</v>
      </c>
      <c r="L405" s="54">
        <v>0</v>
      </c>
      <c r="M405" s="54">
        <v>0</v>
      </c>
      <c r="N405" s="54">
        <v>0</v>
      </c>
      <c r="O405" s="54">
        <v>0</v>
      </c>
      <c r="P405" s="54">
        <v>0</v>
      </c>
      <c r="Q405" s="54">
        <v>0</v>
      </c>
      <c r="R405" s="54">
        <v>0</v>
      </c>
      <c r="S405" s="54">
        <v>0</v>
      </c>
      <c r="T405" s="54">
        <v>0</v>
      </c>
      <c r="U405" s="54">
        <v>0</v>
      </c>
      <c r="V405" s="54">
        <v>0</v>
      </c>
      <c r="W405" s="54">
        <v>0</v>
      </c>
      <c r="X405" s="54">
        <v>0</v>
      </c>
      <c r="Y405" s="54">
        <v>0</v>
      </c>
      <c r="Z405" s="54">
        <v>0</v>
      </c>
      <c r="AA405" s="54">
        <v>0</v>
      </c>
      <c r="AB405" s="54">
        <v>0</v>
      </c>
      <c r="AC405" s="54">
        <v>0</v>
      </c>
      <c r="AD405" s="54">
        <v>0</v>
      </c>
      <c r="AE405" s="54">
        <v>0</v>
      </c>
      <c r="AF405" s="54">
        <v>0</v>
      </c>
      <c r="AG405" s="54">
        <v>0</v>
      </c>
      <c r="AH405" s="128" t="str">
        <f>VLOOKUP(B405,'Ma sector'!A:E,5,0)</f>
        <v>Tài chính</v>
      </c>
    </row>
    <row r="406" spans="1:34">
      <c r="A406" s="54" t="s">
        <v>487</v>
      </c>
      <c r="B406" s="54">
        <v>336</v>
      </c>
      <c r="C406" s="54">
        <v>2</v>
      </c>
      <c r="D406" s="54">
        <v>7734029000</v>
      </c>
      <c r="E406" s="54">
        <v>36535304000</v>
      </c>
      <c r="F406" s="54">
        <v>11969106000</v>
      </c>
      <c r="G406" s="54">
        <v>15142663000</v>
      </c>
      <c r="H406" s="54">
        <v>11385899000</v>
      </c>
      <c r="I406" s="54">
        <v>31900775000</v>
      </c>
      <c r="J406" s="54">
        <v>11684377000</v>
      </c>
      <c r="K406" s="54">
        <v>8853919000</v>
      </c>
      <c r="L406" s="54">
        <v>9180706000</v>
      </c>
      <c r="M406" s="54">
        <v>8094483000</v>
      </c>
      <c r="N406" s="54">
        <v>23609708000</v>
      </c>
      <c r="O406" s="54">
        <v>12059206000</v>
      </c>
      <c r="P406" s="54">
        <v>7477696000</v>
      </c>
      <c r="Q406" s="54">
        <v>7188705000</v>
      </c>
      <c r="R406" s="54">
        <v>7156397000</v>
      </c>
      <c r="S406" s="54">
        <v>6447013000</v>
      </c>
      <c r="T406" s="54">
        <v>6559932000</v>
      </c>
      <c r="U406" s="54">
        <v>5396961000</v>
      </c>
      <c r="V406" s="54">
        <v>2010083000</v>
      </c>
      <c r="W406" s="54">
        <v>4531469000</v>
      </c>
      <c r="X406" s="54">
        <v>29025641000</v>
      </c>
      <c r="Y406" s="54">
        <v>14019572000</v>
      </c>
      <c r="Z406" s="54">
        <v>13174846000</v>
      </c>
      <c r="AA406" s="54">
        <v>5200269000</v>
      </c>
      <c r="AB406" s="54">
        <v>3172279000</v>
      </c>
      <c r="AC406" s="54">
        <v>3517239000</v>
      </c>
      <c r="AD406" s="54">
        <v>3119202000</v>
      </c>
      <c r="AE406" s="54">
        <v>3789517000</v>
      </c>
      <c r="AF406" s="54">
        <v>1982175000</v>
      </c>
      <c r="AG406" s="54">
        <v>6810406000</v>
      </c>
      <c r="AH406" s="128" t="str">
        <f>VLOOKUP(B406,'Ma sector'!A:E,5,0)</f>
        <v>Tài chính</v>
      </c>
    </row>
    <row r="407" spans="1:34">
      <c r="A407" s="54" t="s">
        <v>488</v>
      </c>
      <c r="B407" s="54">
        <v>180</v>
      </c>
      <c r="C407" s="54">
        <v>2</v>
      </c>
      <c r="D407" s="54">
        <v>30630000</v>
      </c>
      <c r="E407" s="54">
        <v>1809820000</v>
      </c>
      <c r="F407" s="54">
        <v>2882080000</v>
      </c>
      <c r="G407" s="54">
        <v>795700000</v>
      </c>
      <c r="H407" s="54">
        <v>81120000</v>
      </c>
      <c r="I407" s="54">
        <v>509070000</v>
      </c>
      <c r="J407" s="54">
        <v>409680000</v>
      </c>
      <c r="K407" s="54">
        <v>211300000</v>
      </c>
      <c r="L407" s="54">
        <v>22880000</v>
      </c>
      <c r="M407" s="54">
        <v>1487970000</v>
      </c>
      <c r="N407" s="54">
        <v>810950000</v>
      </c>
      <c r="O407" s="54">
        <v>989840000</v>
      </c>
      <c r="P407" s="54">
        <v>215560000</v>
      </c>
      <c r="Q407" s="54">
        <v>2837520000</v>
      </c>
      <c r="R407" s="54">
        <v>1545640000</v>
      </c>
      <c r="S407" s="54">
        <v>806570000</v>
      </c>
      <c r="T407" s="54">
        <v>491800000</v>
      </c>
      <c r="U407" s="54">
        <v>372610000</v>
      </c>
      <c r="V407" s="54">
        <v>13063550000</v>
      </c>
      <c r="W407" s="54">
        <v>1737230000</v>
      </c>
      <c r="X407" s="54">
        <v>0</v>
      </c>
      <c r="Y407" s="54">
        <v>3193300000</v>
      </c>
      <c r="Z407" s="54">
        <v>2329780000</v>
      </c>
      <c r="AA407" s="54">
        <v>1346920000</v>
      </c>
      <c r="AB407" s="54">
        <v>1167180000</v>
      </c>
      <c r="AC407" s="54">
        <v>940910000</v>
      </c>
      <c r="AD407" s="54">
        <v>446380000</v>
      </c>
      <c r="AE407" s="54">
        <v>1353110000</v>
      </c>
      <c r="AF407" s="54">
        <v>78950000</v>
      </c>
      <c r="AG407" s="54">
        <v>143610000</v>
      </c>
      <c r="AH407" s="128" t="str">
        <f>VLOOKUP(B407,'Ma sector'!A:E,5,0)</f>
        <v>Công nghiệp</v>
      </c>
    </row>
    <row r="408" spans="1:34">
      <c r="A408" s="54" t="s">
        <v>489</v>
      </c>
      <c r="B408" s="54">
        <v>289</v>
      </c>
      <c r="C408" s="54">
        <v>2</v>
      </c>
      <c r="D408" s="54">
        <v>4040000</v>
      </c>
      <c r="E408" s="54">
        <v>2070000</v>
      </c>
      <c r="F408" s="54">
        <v>700000</v>
      </c>
      <c r="G408" s="54">
        <v>700000</v>
      </c>
      <c r="H408" s="54">
        <v>8980000</v>
      </c>
      <c r="I408" s="54">
        <v>375230000</v>
      </c>
      <c r="J408" s="54">
        <v>13270000</v>
      </c>
      <c r="K408" s="54">
        <v>7100000</v>
      </c>
      <c r="L408" s="54">
        <v>30980000</v>
      </c>
      <c r="M408" s="54">
        <v>7760000</v>
      </c>
      <c r="N408" s="54">
        <v>458780000</v>
      </c>
      <c r="O408" s="54">
        <v>0</v>
      </c>
      <c r="P408" s="54">
        <v>24450000</v>
      </c>
      <c r="Q408" s="54">
        <v>6360000</v>
      </c>
      <c r="R408" s="54">
        <v>7830000</v>
      </c>
      <c r="S408" s="54">
        <v>4180000</v>
      </c>
      <c r="T408" s="54">
        <v>1400000</v>
      </c>
      <c r="U408" s="54">
        <v>1430000</v>
      </c>
      <c r="V408" s="54">
        <v>1390000</v>
      </c>
      <c r="W408" s="54">
        <v>67040000</v>
      </c>
      <c r="X408" s="54">
        <v>0</v>
      </c>
      <c r="Y408" s="54">
        <v>0</v>
      </c>
      <c r="Z408" s="54">
        <v>8090000</v>
      </c>
      <c r="AA408" s="54">
        <v>4760000</v>
      </c>
      <c r="AB408" s="54">
        <v>1410000</v>
      </c>
      <c r="AC408" s="54">
        <v>0</v>
      </c>
      <c r="AD408" s="54">
        <v>7320000</v>
      </c>
      <c r="AE408" s="54">
        <v>9420000</v>
      </c>
      <c r="AF408" s="54">
        <v>730000</v>
      </c>
      <c r="AG408" s="54">
        <v>0</v>
      </c>
      <c r="AH408" s="128" t="str">
        <f>VLOOKUP(B408,'Ma sector'!A:E,5,0)</f>
        <v>Ngân hàng</v>
      </c>
    </row>
    <row r="409" spans="1:34">
      <c r="A409" s="54" t="s">
        <v>490</v>
      </c>
      <c r="B409" s="54">
        <v>159</v>
      </c>
      <c r="C409" s="54">
        <v>4</v>
      </c>
      <c r="D409" s="54">
        <v>0</v>
      </c>
      <c r="E409" s="54">
        <v>230000</v>
      </c>
      <c r="F409" s="54">
        <v>16280000</v>
      </c>
      <c r="G409" s="54">
        <v>59290000</v>
      </c>
      <c r="H409" s="54">
        <v>70220000</v>
      </c>
      <c r="I409" s="54">
        <v>9410000</v>
      </c>
      <c r="J409" s="54">
        <v>19020000</v>
      </c>
      <c r="K409" s="54">
        <v>14340000</v>
      </c>
      <c r="L409" s="54">
        <v>5370000</v>
      </c>
      <c r="M409" s="54">
        <v>110160000</v>
      </c>
      <c r="N409" s="54">
        <v>110880000</v>
      </c>
      <c r="O409" s="54">
        <v>127070000</v>
      </c>
      <c r="P409" s="54">
        <v>37500000</v>
      </c>
      <c r="Q409" s="54">
        <v>178510000</v>
      </c>
      <c r="R409" s="54">
        <v>8010000</v>
      </c>
      <c r="S409" s="54">
        <v>93750000</v>
      </c>
      <c r="T409" s="54">
        <v>13920000</v>
      </c>
      <c r="U409" s="54">
        <v>40490000</v>
      </c>
      <c r="V409" s="54">
        <v>1380000</v>
      </c>
      <c r="W409" s="54">
        <v>53230000</v>
      </c>
      <c r="X409" s="54">
        <v>0</v>
      </c>
      <c r="Y409" s="54">
        <v>4080000</v>
      </c>
      <c r="Z409" s="54">
        <v>27860000</v>
      </c>
      <c r="AA409" s="54">
        <v>16830000</v>
      </c>
      <c r="AB409" s="54">
        <v>17600000</v>
      </c>
      <c r="AC409" s="54">
        <v>9100000</v>
      </c>
      <c r="AD409" s="54">
        <v>8470000</v>
      </c>
      <c r="AE409" s="54">
        <v>18710000</v>
      </c>
      <c r="AF409" s="54">
        <v>2400000</v>
      </c>
      <c r="AG409" s="54">
        <v>160000</v>
      </c>
      <c r="AH409" s="128" t="str">
        <f>VLOOKUP(B409,'Ma sector'!A:E,5,0)</f>
        <v>Nguyên vật liệu</v>
      </c>
    </row>
    <row r="410" spans="1:34">
      <c r="A410" s="54" t="s">
        <v>491</v>
      </c>
      <c r="B410" s="54">
        <v>336</v>
      </c>
      <c r="C410" s="54">
        <v>4</v>
      </c>
      <c r="D410" s="54">
        <v>22793000</v>
      </c>
      <c r="E410" s="54">
        <v>5929000</v>
      </c>
      <c r="F410" s="54">
        <v>330000</v>
      </c>
      <c r="G410" s="54">
        <v>1669000</v>
      </c>
      <c r="H410" s="54">
        <v>4466000</v>
      </c>
      <c r="I410" s="54">
        <v>9768000</v>
      </c>
      <c r="J410" s="54">
        <v>589000</v>
      </c>
      <c r="K410" s="54">
        <v>6694000</v>
      </c>
      <c r="L410" s="54">
        <v>16151000</v>
      </c>
      <c r="M410" s="54">
        <v>7781000</v>
      </c>
      <c r="N410" s="54">
        <v>11022000</v>
      </c>
      <c r="O410" s="54">
        <v>5955000</v>
      </c>
      <c r="P410" s="54">
        <v>8830000</v>
      </c>
      <c r="Q410" s="54">
        <v>7114000</v>
      </c>
      <c r="R410" s="54">
        <v>11733000</v>
      </c>
      <c r="S410" s="54">
        <v>431000</v>
      </c>
      <c r="T410" s="54">
        <v>4901000</v>
      </c>
      <c r="U410" s="54">
        <v>4095000</v>
      </c>
      <c r="V410" s="54">
        <v>4572000</v>
      </c>
      <c r="W410" s="54">
        <v>3963000</v>
      </c>
      <c r="X410" s="54">
        <v>580000</v>
      </c>
      <c r="Y410" s="54">
        <v>8244000</v>
      </c>
      <c r="Z410" s="54">
        <v>46476000</v>
      </c>
      <c r="AA410" s="54">
        <v>882000</v>
      </c>
      <c r="AB410" s="54">
        <v>263000</v>
      </c>
      <c r="AC410" s="54">
        <v>145000</v>
      </c>
      <c r="AD410" s="54">
        <v>10827000</v>
      </c>
      <c r="AE410" s="54">
        <v>93990000</v>
      </c>
      <c r="AF410" s="54">
        <v>96900000</v>
      </c>
      <c r="AG410" s="54">
        <v>14520000</v>
      </c>
      <c r="AH410" s="128" t="str">
        <f>VLOOKUP(B410,'Ma sector'!A:E,5,0)</f>
        <v>Tài chính</v>
      </c>
    </row>
    <row r="411" spans="1:34">
      <c r="A411" s="54" t="s">
        <v>61</v>
      </c>
      <c r="B411" s="54">
        <v>336</v>
      </c>
      <c r="C411" s="54">
        <v>4</v>
      </c>
      <c r="D411" s="54">
        <v>220000000</v>
      </c>
      <c r="E411" s="54">
        <v>426492000</v>
      </c>
      <c r="F411" s="54">
        <v>562440000</v>
      </c>
      <c r="G411" s="54">
        <v>221880000</v>
      </c>
      <c r="H411" s="54">
        <v>87795000</v>
      </c>
      <c r="I411" s="54">
        <v>115200000</v>
      </c>
      <c r="J411" s="54">
        <v>53240000</v>
      </c>
      <c r="K411" s="54">
        <v>146608000</v>
      </c>
      <c r="L411" s="54">
        <v>217536000</v>
      </c>
      <c r="M411" s="54">
        <v>274680000</v>
      </c>
      <c r="N411" s="54">
        <v>130620000</v>
      </c>
      <c r="O411" s="54">
        <v>100450000</v>
      </c>
      <c r="P411" s="54">
        <v>52752000</v>
      </c>
      <c r="Q411" s="54">
        <v>46536000</v>
      </c>
      <c r="R411" s="54">
        <v>54530000</v>
      </c>
      <c r="S411" s="54">
        <v>34235000</v>
      </c>
      <c r="T411" s="54">
        <v>106805000</v>
      </c>
      <c r="U411" s="54">
        <v>94000000</v>
      </c>
      <c r="V411" s="54">
        <v>69700000</v>
      </c>
      <c r="W411" s="54">
        <v>50800000</v>
      </c>
      <c r="X411" s="54">
        <v>28700000</v>
      </c>
      <c r="Y411" s="54">
        <v>76200000</v>
      </c>
      <c r="Z411" s="54">
        <v>43480000</v>
      </c>
      <c r="AA411" s="54">
        <v>16000000</v>
      </c>
      <c r="AB411" s="54">
        <v>89400000</v>
      </c>
      <c r="AC411" s="54">
        <v>56120000</v>
      </c>
      <c r="AD411" s="54">
        <v>64080000</v>
      </c>
      <c r="AE411" s="54">
        <v>35640000</v>
      </c>
      <c r="AF411" s="54">
        <v>24000000</v>
      </c>
      <c r="AG411" s="54">
        <v>15990000</v>
      </c>
      <c r="AH411" s="128" t="str">
        <f>VLOOKUP(B411,'Ma sector'!A:E,5,0)</f>
        <v>Tài chính</v>
      </c>
    </row>
    <row r="412" spans="1:34">
      <c r="A412" s="54" t="s">
        <v>74</v>
      </c>
      <c r="B412" s="54">
        <v>259</v>
      </c>
      <c r="C412" s="54">
        <v>2</v>
      </c>
      <c r="D412" s="54">
        <v>0</v>
      </c>
      <c r="E412" s="54">
        <v>445850000</v>
      </c>
      <c r="F412" s="54">
        <v>152500000</v>
      </c>
      <c r="G412" s="54">
        <v>189200000</v>
      </c>
      <c r="H412" s="54">
        <v>163150000</v>
      </c>
      <c r="I412" s="54">
        <v>992000000</v>
      </c>
      <c r="J412" s="54">
        <v>642500000</v>
      </c>
      <c r="K412" s="54">
        <v>280900000</v>
      </c>
      <c r="L412" s="54">
        <v>1252000000</v>
      </c>
      <c r="M412" s="54">
        <v>751520000</v>
      </c>
      <c r="N412" s="54">
        <v>505520000</v>
      </c>
      <c r="O412" s="54">
        <v>0</v>
      </c>
      <c r="P412" s="54">
        <v>64500000</v>
      </c>
      <c r="Q412" s="54">
        <v>44000000</v>
      </c>
      <c r="R412" s="54">
        <v>44000000</v>
      </c>
      <c r="S412" s="54">
        <v>473500000</v>
      </c>
      <c r="T412" s="54">
        <v>383020000</v>
      </c>
      <c r="U412" s="54">
        <v>354612000</v>
      </c>
      <c r="V412" s="54">
        <v>221550000</v>
      </c>
      <c r="W412" s="54">
        <v>74000000</v>
      </c>
      <c r="X412" s="54">
        <v>25000000</v>
      </c>
      <c r="Y412" s="54">
        <v>123700000</v>
      </c>
      <c r="Z412" s="54">
        <v>36750000</v>
      </c>
      <c r="AA412" s="54">
        <v>196000000</v>
      </c>
      <c r="AB412" s="54">
        <v>24500000</v>
      </c>
      <c r="AC412" s="54">
        <v>85700000</v>
      </c>
      <c r="AD412" s="54">
        <v>63700000</v>
      </c>
      <c r="AE412" s="54">
        <v>92940000</v>
      </c>
      <c r="AF412" s="54">
        <v>26900000</v>
      </c>
      <c r="AG412" s="54">
        <v>195750000</v>
      </c>
      <c r="AH412" s="128" t="str">
        <f>VLOOKUP(B412,'Ma sector'!A:E,5,0)</f>
        <v>Dịch vụ Tiêu dùng</v>
      </c>
    </row>
    <row r="413" spans="1:34">
      <c r="A413" s="54" t="s">
        <v>81</v>
      </c>
      <c r="B413" s="54">
        <v>299</v>
      </c>
      <c r="C413" s="54">
        <v>2</v>
      </c>
      <c r="D413" s="54">
        <v>16384728000</v>
      </c>
      <c r="E413" s="54">
        <v>7594712000</v>
      </c>
      <c r="F413" s="54">
        <v>14396642000</v>
      </c>
      <c r="G413" s="54">
        <v>25632107000</v>
      </c>
      <c r="H413" s="54">
        <v>22880871000</v>
      </c>
      <c r="I413" s="54">
        <v>14223224000</v>
      </c>
      <c r="J413" s="54">
        <v>11249916000</v>
      </c>
      <c r="K413" s="54">
        <v>13093578000</v>
      </c>
      <c r="L413" s="54">
        <v>12909956000</v>
      </c>
      <c r="M413" s="54">
        <v>8939750000</v>
      </c>
      <c r="N413" s="54">
        <v>7621968000</v>
      </c>
      <c r="O413" s="54">
        <v>12181374000</v>
      </c>
      <c r="P413" s="54">
        <v>16993658000</v>
      </c>
      <c r="Q413" s="54">
        <v>7477613000</v>
      </c>
      <c r="R413" s="54">
        <v>7578622000</v>
      </c>
      <c r="S413" s="54">
        <v>13197482000</v>
      </c>
      <c r="T413" s="54">
        <v>16120889000</v>
      </c>
      <c r="U413" s="54">
        <v>9999350000</v>
      </c>
      <c r="V413" s="54">
        <v>7861710000</v>
      </c>
      <c r="W413" s="54">
        <v>10381739000</v>
      </c>
      <c r="X413" s="54">
        <v>61858468000</v>
      </c>
      <c r="Y413" s="54">
        <v>15777229000</v>
      </c>
      <c r="Z413" s="54">
        <v>19116717000</v>
      </c>
      <c r="AA413" s="54">
        <v>19036684000</v>
      </c>
      <c r="AB413" s="54">
        <v>12335885000</v>
      </c>
      <c r="AC413" s="54">
        <v>16038922000</v>
      </c>
      <c r="AD413" s="54">
        <v>17426393000</v>
      </c>
      <c r="AE413" s="54">
        <v>15158242000</v>
      </c>
      <c r="AF413" s="54">
        <v>20899890000</v>
      </c>
      <c r="AG413" s="54">
        <v>11335980000</v>
      </c>
      <c r="AH413" s="128" t="str">
        <f>VLOOKUP(B413,'Ma sector'!A:E,5,0)</f>
        <v>Tài chính</v>
      </c>
    </row>
    <row r="414" spans="1:34">
      <c r="A414" s="54" t="s">
        <v>492</v>
      </c>
      <c r="B414" s="54">
        <v>311</v>
      </c>
      <c r="C414" s="54">
        <v>4</v>
      </c>
      <c r="D414" s="54">
        <v>10400000</v>
      </c>
      <c r="E414" s="54">
        <v>32770800</v>
      </c>
      <c r="F414" s="54">
        <v>1050000</v>
      </c>
      <c r="G414" s="54">
        <v>25480000</v>
      </c>
      <c r="H414" s="54">
        <v>8920000</v>
      </c>
      <c r="I414" s="54">
        <v>10672100</v>
      </c>
      <c r="J414" s="54">
        <v>8000800</v>
      </c>
      <c r="K414" s="54">
        <v>690000</v>
      </c>
      <c r="L414" s="54">
        <v>0</v>
      </c>
      <c r="M414" s="54">
        <v>352800</v>
      </c>
      <c r="N414" s="54">
        <v>10200000</v>
      </c>
      <c r="O414" s="54">
        <v>10880000</v>
      </c>
      <c r="P414" s="54">
        <v>17680000</v>
      </c>
      <c r="Q414" s="54">
        <v>4958400</v>
      </c>
      <c r="R414" s="54">
        <v>23120000</v>
      </c>
      <c r="S414" s="54">
        <v>11560000</v>
      </c>
      <c r="T414" s="54">
        <v>13300000</v>
      </c>
      <c r="U414" s="54">
        <v>0</v>
      </c>
      <c r="V414" s="54">
        <v>0</v>
      </c>
      <c r="W414" s="54">
        <v>680000</v>
      </c>
      <c r="X414" s="54">
        <v>6718600</v>
      </c>
      <c r="Y414" s="54">
        <v>89600000</v>
      </c>
      <c r="Z414" s="54">
        <v>99650000</v>
      </c>
      <c r="AA414" s="54">
        <v>13840000</v>
      </c>
      <c r="AB414" s="54">
        <v>64369600</v>
      </c>
      <c r="AC414" s="54">
        <v>0</v>
      </c>
      <c r="AD414" s="54">
        <v>25840000</v>
      </c>
      <c r="AE414" s="54">
        <v>8430000</v>
      </c>
      <c r="AF414" s="54">
        <v>0</v>
      </c>
      <c r="AG414" s="54">
        <v>4892000</v>
      </c>
      <c r="AH414" s="128" t="str">
        <f>VLOOKUP(B414,'Ma sector'!A:E,5,0)</f>
        <v>Công nghệ Thông tin</v>
      </c>
    </row>
    <row r="415" spans="1:34">
      <c r="A415" s="54" t="s">
        <v>493</v>
      </c>
      <c r="B415" s="54">
        <v>238</v>
      </c>
      <c r="C415" s="54">
        <v>4</v>
      </c>
      <c r="D415" s="54">
        <v>640855000</v>
      </c>
      <c r="E415" s="54">
        <v>1912625000</v>
      </c>
      <c r="F415" s="54">
        <v>1891530000</v>
      </c>
      <c r="G415" s="54">
        <v>1375315000</v>
      </c>
      <c r="H415" s="54">
        <v>1114005000</v>
      </c>
      <c r="I415" s="54">
        <v>1571155000</v>
      </c>
      <c r="J415" s="54">
        <v>648455000</v>
      </c>
      <c r="K415" s="54">
        <v>453300000</v>
      </c>
      <c r="L415" s="54">
        <v>489470000</v>
      </c>
      <c r="M415" s="54">
        <v>1155505000</v>
      </c>
      <c r="N415" s="54">
        <v>960150000</v>
      </c>
      <c r="O415" s="54">
        <v>672290000</v>
      </c>
      <c r="P415" s="54">
        <v>700000</v>
      </c>
      <c r="Q415" s="54">
        <v>155000000</v>
      </c>
      <c r="R415" s="54">
        <v>114500000</v>
      </c>
      <c r="S415" s="54">
        <v>7000000</v>
      </c>
      <c r="T415" s="54">
        <v>36250000</v>
      </c>
      <c r="U415" s="54">
        <v>13700000</v>
      </c>
      <c r="V415" s="54">
        <v>312165000</v>
      </c>
      <c r="W415" s="54">
        <v>110400000</v>
      </c>
      <c r="X415" s="54">
        <v>0</v>
      </c>
      <c r="Y415" s="54">
        <v>14290000</v>
      </c>
      <c r="Z415" s="54">
        <v>196770000</v>
      </c>
      <c r="AA415" s="54">
        <v>0</v>
      </c>
      <c r="AB415" s="54">
        <v>291595000</v>
      </c>
      <c r="AC415" s="54">
        <v>276270000</v>
      </c>
      <c r="AD415" s="54">
        <v>317145000</v>
      </c>
      <c r="AE415" s="54">
        <v>0</v>
      </c>
      <c r="AF415" s="54">
        <v>0</v>
      </c>
      <c r="AG415" s="54">
        <v>700000</v>
      </c>
      <c r="AH415" s="128" t="str">
        <f>VLOOKUP(B415,'Ma sector'!A:E,5,0)</f>
        <v>Dược phẩm và Y tế</v>
      </c>
    </row>
    <row r="416" spans="1:34">
      <c r="A416" s="54" t="s">
        <v>494</v>
      </c>
      <c r="B416" s="54">
        <v>300</v>
      </c>
      <c r="C416" s="54">
        <v>4</v>
      </c>
      <c r="D416" s="54">
        <v>756700000</v>
      </c>
      <c r="E416" s="54">
        <v>885960000</v>
      </c>
      <c r="F416" s="54">
        <v>604710000</v>
      </c>
      <c r="G416" s="54">
        <v>1205080000</v>
      </c>
      <c r="H416" s="54">
        <v>1937130000</v>
      </c>
      <c r="I416" s="54">
        <v>2408500000</v>
      </c>
      <c r="J416" s="54">
        <v>701560000</v>
      </c>
      <c r="K416" s="54">
        <v>1090890000</v>
      </c>
      <c r="L416" s="54">
        <v>423790000</v>
      </c>
      <c r="M416" s="54">
        <v>618760000</v>
      </c>
      <c r="N416" s="54">
        <v>371190000</v>
      </c>
      <c r="O416" s="54">
        <v>453650000</v>
      </c>
      <c r="P416" s="54">
        <v>144220000</v>
      </c>
      <c r="Q416" s="54">
        <v>484980000</v>
      </c>
      <c r="R416" s="54">
        <v>574680000</v>
      </c>
      <c r="S416" s="54">
        <v>325420000</v>
      </c>
      <c r="T416" s="54">
        <v>375520000</v>
      </c>
      <c r="U416" s="54">
        <v>208190000</v>
      </c>
      <c r="V416" s="54">
        <v>361550000</v>
      </c>
      <c r="W416" s="54">
        <v>427710000</v>
      </c>
      <c r="X416" s="54">
        <v>107280000</v>
      </c>
      <c r="Y416" s="54">
        <v>108960000</v>
      </c>
      <c r="Z416" s="54">
        <v>804850000</v>
      </c>
      <c r="AA416" s="54">
        <v>257840000</v>
      </c>
      <c r="AB416" s="54">
        <v>140640000</v>
      </c>
      <c r="AC416" s="54">
        <v>90960000</v>
      </c>
      <c r="AD416" s="54">
        <v>7660000</v>
      </c>
      <c r="AE416" s="54">
        <v>115720000</v>
      </c>
      <c r="AF416" s="54">
        <v>116970000</v>
      </c>
      <c r="AG416" s="54">
        <v>27600000</v>
      </c>
      <c r="AH416" s="128" t="str">
        <f>VLOOKUP(B416,'Ma sector'!A:E,5,0)</f>
        <v>Tài chính</v>
      </c>
    </row>
    <row r="417" spans="1:34">
      <c r="A417" s="54" t="s">
        <v>495</v>
      </c>
      <c r="B417" s="54">
        <v>186</v>
      </c>
      <c r="C417" s="54">
        <v>2</v>
      </c>
      <c r="D417" s="54">
        <v>255438000</v>
      </c>
      <c r="E417" s="54">
        <v>1558934000</v>
      </c>
      <c r="F417" s="54">
        <v>1983263000</v>
      </c>
      <c r="G417" s="54">
        <v>585451000</v>
      </c>
      <c r="H417" s="54">
        <v>146301000</v>
      </c>
      <c r="I417" s="54">
        <v>570284000</v>
      </c>
      <c r="J417" s="54">
        <v>204608000</v>
      </c>
      <c r="K417" s="54">
        <v>182237000</v>
      </c>
      <c r="L417" s="54">
        <v>1021587000</v>
      </c>
      <c r="M417" s="54">
        <v>205247000</v>
      </c>
      <c r="N417" s="54">
        <v>297795000</v>
      </c>
      <c r="O417" s="54">
        <v>1073458000</v>
      </c>
      <c r="P417" s="54">
        <v>1113000</v>
      </c>
      <c r="Q417" s="54">
        <v>437046000</v>
      </c>
      <c r="R417" s="54">
        <v>542158000</v>
      </c>
      <c r="S417" s="54">
        <v>146406000</v>
      </c>
      <c r="T417" s="54">
        <v>83821000</v>
      </c>
      <c r="U417" s="54">
        <v>197769000</v>
      </c>
      <c r="V417" s="54">
        <v>536719000</v>
      </c>
      <c r="W417" s="54">
        <v>246274000</v>
      </c>
      <c r="X417" s="54">
        <v>99450000</v>
      </c>
      <c r="Y417" s="54">
        <v>667667000</v>
      </c>
      <c r="Z417" s="54">
        <v>477278000</v>
      </c>
      <c r="AA417" s="54">
        <v>21249000</v>
      </c>
      <c r="AB417" s="54">
        <v>944715000</v>
      </c>
      <c r="AC417" s="54">
        <v>378236000</v>
      </c>
      <c r="AD417" s="54">
        <v>158085000</v>
      </c>
      <c r="AE417" s="54">
        <v>84119000</v>
      </c>
      <c r="AF417" s="54">
        <v>175561000</v>
      </c>
      <c r="AG417" s="54">
        <v>235718000</v>
      </c>
      <c r="AH417" s="128" t="str">
        <f>VLOOKUP(B417,'Ma sector'!A:E,5,0)</f>
        <v>Công nghiệp</v>
      </c>
    </row>
    <row r="418" spans="1:34">
      <c r="A418" s="54" t="s">
        <v>496</v>
      </c>
      <c r="B418" s="54">
        <v>195</v>
      </c>
      <c r="C418" s="54">
        <v>4</v>
      </c>
      <c r="D418" s="54">
        <v>959471000</v>
      </c>
      <c r="E418" s="54">
        <v>749994000</v>
      </c>
      <c r="F418" s="54">
        <v>4571530000</v>
      </c>
      <c r="G418" s="54">
        <v>830280000</v>
      </c>
      <c r="H418" s="54">
        <v>1708349000</v>
      </c>
      <c r="I418" s="54">
        <v>1997625000</v>
      </c>
      <c r="J418" s="54">
        <v>474200000</v>
      </c>
      <c r="K418" s="54">
        <v>97276000</v>
      </c>
      <c r="L418" s="54">
        <v>294238000</v>
      </c>
      <c r="M418" s="54">
        <v>566400000</v>
      </c>
      <c r="N418" s="54">
        <v>292707000</v>
      </c>
      <c r="O418" s="54">
        <v>219995000</v>
      </c>
      <c r="P418" s="54">
        <v>35600000</v>
      </c>
      <c r="Q418" s="54">
        <v>719245000</v>
      </c>
      <c r="R418" s="54">
        <v>160683000</v>
      </c>
      <c r="S418" s="54">
        <v>122880000</v>
      </c>
      <c r="T418" s="54">
        <v>1991085000</v>
      </c>
      <c r="U418" s="54">
        <v>676000</v>
      </c>
      <c r="V418" s="54">
        <v>255516000</v>
      </c>
      <c r="W418" s="54">
        <v>176570000</v>
      </c>
      <c r="X418" s="54">
        <v>77199000</v>
      </c>
      <c r="Y418" s="54">
        <v>7260000</v>
      </c>
      <c r="Z418" s="54">
        <v>19057000</v>
      </c>
      <c r="AA418" s="54">
        <v>43022000</v>
      </c>
      <c r="AB418" s="54">
        <v>114980000</v>
      </c>
      <c r="AC418" s="54">
        <v>1540240000</v>
      </c>
      <c r="AD418" s="54">
        <v>18700000</v>
      </c>
      <c r="AE418" s="54">
        <v>93184000</v>
      </c>
      <c r="AF418" s="54">
        <v>77056000</v>
      </c>
      <c r="AG418" s="54">
        <v>328000</v>
      </c>
      <c r="AH418" s="128" t="str">
        <f>VLOOKUP(B418,'Ma sector'!A:E,5,0)</f>
        <v>Công nghiệp</v>
      </c>
    </row>
    <row r="419" spans="1:34">
      <c r="A419" s="54" t="s">
        <v>497</v>
      </c>
      <c r="B419" s="54">
        <v>275</v>
      </c>
      <c r="C419" s="54">
        <v>4</v>
      </c>
      <c r="D419" s="54">
        <v>0</v>
      </c>
      <c r="E419" s="54">
        <v>0</v>
      </c>
      <c r="F419" s="54">
        <v>0</v>
      </c>
      <c r="G419" s="54">
        <v>0</v>
      </c>
      <c r="H419" s="54">
        <v>0</v>
      </c>
      <c r="I419" s="54">
        <v>0</v>
      </c>
      <c r="J419" s="54">
        <v>0</v>
      </c>
      <c r="K419" s="54">
        <v>1800000</v>
      </c>
      <c r="L419" s="54">
        <v>0</v>
      </c>
      <c r="M419" s="54">
        <v>910000</v>
      </c>
      <c r="N419" s="54">
        <v>10390000</v>
      </c>
      <c r="O419" s="54">
        <v>26000000</v>
      </c>
      <c r="P419" s="54">
        <v>0</v>
      </c>
      <c r="Q419" s="54">
        <v>22400000</v>
      </c>
      <c r="R419" s="54">
        <v>6290000</v>
      </c>
      <c r="S419" s="54">
        <v>640000</v>
      </c>
      <c r="T419" s="54">
        <v>1940000</v>
      </c>
      <c r="U419" s="54">
        <v>1890000</v>
      </c>
      <c r="V419" s="54">
        <v>590000</v>
      </c>
      <c r="W419" s="54">
        <v>0</v>
      </c>
      <c r="X419" s="54">
        <v>1180000</v>
      </c>
      <c r="Y419" s="54">
        <v>550000</v>
      </c>
      <c r="Z419" s="54">
        <v>75920000</v>
      </c>
      <c r="AA419" s="54">
        <v>0</v>
      </c>
      <c r="AB419" s="54">
        <v>58760000</v>
      </c>
      <c r="AC419" s="54">
        <v>208910000</v>
      </c>
      <c r="AD419" s="54">
        <v>0</v>
      </c>
      <c r="AE419" s="54">
        <v>0</v>
      </c>
      <c r="AF419" s="54">
        <v>0</v>
      </c>
      <c r="AG419" s="54">
        <v>510000</v>
      </c>
      <c r="AH419" s="128" t="str">
        <f>VLOOKUP(B419,'Ma sector'!A:E,5,0)</f>
        <v>Tiện ích Cộng đồng</v>
      </c>
    </row>
    <row r="420" spans="1:34">
      <c r="A420" s="54" t="s">
        <v>498</v>
      </c>
      <c r="B420" s="54">
        <v>194</v>
      </c>
      <c r="C420" s="54">
        <v>4</v>
      </c>
      <c r="D420" s="54">
        <v>31040000</v>
      </c>
      <c r="E420" s="54">
        <v>17830000</v>
      </c>
      <c r="F420" s="54">
        <v>49380000</v>
      </c>
      <c r="G420" s="54">
        <v>61540000</v>
      </c>
      <c r="H420" s="54">
        <v>9890000</v>
      </c>
      <c r="I420" s="54">
        <v>73280000</v>
      </c>
      <c r="J420" s="54">
        <v>116810000</v>
      </c>
      <c r="K420" s="54">
        <v>51560000</v>
      </c>
      <c r="L420" s="54">
        <v>34300000</v>
      </c>
      <c r="M420" s="54">
        <v>10500000</v>
      </c>
      <c r="N420" s="54">
        <v>0</v>
      </c>
      <c r="O420" s="54">
        <v>70740000</v>
      </c>
      <c r="P420" s="54">
        <v>2740000</v>
      </c>
      <c r="Q420" s="54">
        <v>0</v>
      </c>
      <c r="R420" s="54">
        <v>7300000</v>
      </c>
      <c r="S420" s="54">
        <v>0</v>
      </c>
      <c r="T420" s="54">
        <v>83990000</v>
      </c>
      <c r="U420" s="54">
        <v>65900000</v>
      </c>
      <c r="V420" s="54">
        <v>0</v>
      </c>
      <c r="W420" s="54">
        <v>30940000</v>
      </c>
      <c r="X420" s="54">
        <v>700000</v>
      </c>
      <c r="Y420" s="54">
        <v>32720000</v>
      </c>
      <c r="Z420" s="54">
        <v>31710000</v>
      </c>
      <c r="AA420" s="54">
        <v>17500000</v>
      </c>
      <c r="AB420" s="54">
        <v>28060000</v>
      </c>
      <c r="AC420" s="54">
        <v>11450000</v>
      </c>
      <c r="AD420" s="54">
        <v>21800000</v>
      </c>
      <c r="AE420" s="54">
        <v>0</v>
      </c>
      <c r="AF420" s="54">
        <v>7590000</v>
      </c>
      <c r="AG420" s="54">
        <v>13200000</v>
      </c>
      <c r="AH420" s="128" t="str">
        <f>VLOOKUP(B420,'Ma sector'!A:E,5,0)</f>
        <v>Công nghiệp</v>
      </c>
    </row>
    <row r="421" spans="1:34">
      <c r="A421" s="54" t="s">
        <v>499</v>
      </c>
      <c r="B421" s="54">
        <v>262</v>
      </c>
      <c r="C421" s="54">
        <v>4</v>
      </c>
      <c r="D421" s="54">
        <v>12000000</v>
      </c>
      <c r="E421" s="54">
        <v>14570000</v>
      </c>
      <c r="F421" s="54">
        <v>13680000</v>
      </c>
      <c r="G421" s="54">
        <v>19860000</v>
      </c>
      <c r="H421" s="54">
        <v>3100000</v>
      </c>
      <c r="I421" s="54">
        <v>217330000</v>
      </c>
      <c r="J421" s="54">
        <v>30900000</v>
      </c>
      <c r="K421" s="54">
        <v>16770000</v>
      </c>
      <c r="L421" s="54">
        <v>0</v>
      </c>
      <c r="M421" s="54">
        <v>5480000</v>
      </c>
      <c r="N421" s="54">
        <v>14560000</v>
      </c>
      <c r="O421" s="54">
        <v>24800000</v>
      </c>
      <c r="P421" s="54">
        <v>68560000</v>
      </c>
      <c r="Q421" s="54">
        <v>58700000</v>
      </c>
      <c r="R421" s="54">
        <v>29140000</v>
      </c>
      <c r="S421" s="54">
        <v>13950000</v>
      </c>
      <c r="T421" s="54">
        <v>6840000</v>
      </c>
      <c r="U421" s="54">
        <v>5250000</v>
      </c>
      <c r="V421" s="54">
        <v>0</v>
      </c>
      <c r="W421" s="54">
        <v>3930000</v>
      </c>
      <c r="X421" s="54">
        <v>0</v>
      </c>
      <c r="Y421" s="54">
        <v>0</v>
      </c>
      <c r="Z421" s="54">
        <v>0</v>
      </c>
      <c r="AA421" s="54">
        <v>620000</v>
      </c>
      <c r="AB421" s="54">
        <v>0</v>
      </c>
      <c r="AC421" s="54">
        <v>920000</v>
      </c>
      <c r="AD421" s="54">
        <v>9900000</v>
      </c>
      <c r="AE421" s="54">
        <v>4160000</v>
      </c>
      <c r="AF421" s="54">
        <v>2400000</v>
      </c>
      <c r="AG421" s="54">
        <v>290000</v>
      </c>
      <c r="AH421" s="128" t="str">
        <f>VLOOKUP(B421,'Ma sector'!A:E,5,0)</f>
        <v>Dịch vụ Tiêu dùng</v>
      </c>
    </row>
    <row r="422" spans="1:34">
      <c r="A422" s="54" t="s">
        <v>500</v>
      </c>
      <c r="B422" s="54">
        <v>193</v>
      </c>
      <c r="C422" s="54">
        <v>4</v>
      </c>
      <c r="D422" s="54">
        <v>4760000</v>
      </c>
      <c r="E422" s="54">
        <v>11576000</v>
      </c>
      <c r="F422" s="54">
        <v>16380000</v>
      </c>
      <c r="G422" s="54">
        <v>93268000</v>
      </c>
      <c r="H422" s="54">
        <v>18400000</v>
      </c>
      <c r="I422" s="54">
        <v>492000</v>
      </c>
      <c r="J422" s="54">
        <v>8609000</v>
      </c>
      <c r="K422" s="54">
        <v>5495000</v>
      </c>
      <c r="L422" s="54">
        <v>49500000</v>
      </c>
      <c r="M422" s="54">
        <v>12994000</v>
      </c>
      <c r="N422" s="54">
        <v>7982000</v>
      </c>
      <c r="O422" s="54">
        <v>59224000</v>
      </c>
      <c r="P422" s="54">
        <v>13530000</v>
      </c>
      <c r="Q422" s="54">
        <v>233000</v>
      </c>
      <c r="R422" s="54">
        <v>8054000</v>
      </c>
      <c r="S422" s="54">
        <v>118531000</v>
      </c>
      <c r="T422" s="54">
        <v>159056000</v>
      </c>
      <c r="U422" s="54">
        <v>488000</v>
      </c>
      <c r="V422" s="54">
        <v>206574000</v>
      </c>
      <c r="W422" s="54">
        <v>14769000</v>
      </c>
      <c r="X422" s="54">
        <v>27112000</v>
      </c>
      <c r="Y422" s="54">
        <v>151775000</v>
      </c>
      <c r="Z422" s="54">
        <v>34745000</v>
      </c>
      <c r="AA422" s="54">
        <v>0</v>
      </c>
      <c r="AB422" s="54">
        <v>2570000</v>
      </c>
      <c r="AC422" s="54">
        <v>0</v>
      </c>
      <c r="AD422" s="54">
        <v>0</v>
      </c>
      <c r="AE422" s="54">
        <v>0</v>
      </c>
      <c r="AF422" s="54">
        <v>24510000</v>
      </c>
      <c r="AG422" s="54">
        <v>0</v>
      </c>
      <c r="AH422" s="128" t="str">
        <f>VLOOKUP(B422,'Ma sector'!A:E,5,0)</f>
        <v>Công nghiệp</v>
      </c>
    </row>
    <row r="423" spans="1:34">
      <c r="A423" s="54" t="s">
        <v>501</v>
      </c>
      <c r="B423" s="54">
        <v>336</v>
      </c>
      <c r="C423" s="54">
        <v>2</v>
      </c>
      <c r="D423" s="54">
        <v>4780000</v>
      </c>
      <c r="E423" s="54">
        <v>5700000</v>
      </c>
      <c r="F423" s="54">
        <v>1155000</v>
      </c>
      <c r="G423" s="54">
        <v>17422000</v>
      </c>
      <c r="H423" s="54">
        <v>5307000</v>
      </c>
      <c r="I423" s="54">
        <v>24675000</v>
      </c>
      <c r="J423" s="54">
        <v>20106000</v>
      </c>
      <c r="K423" s="54">
        <v>10104000</v>
      </c>
      <c r="L423" s="54">
        <v>54276000</v>
      </c>
      <c r="M423" s="54">
        <v>9792000</v>
      </c>
      <c r="N423" s="54">
        <v>137362000</v>
      </c>
      <c r="O423" s="54">
        <v>39000000</v>
      </c>
      <c r="P423" s="54">
        <v>49960000</v>
      </c>
      <c r="Q423" s="54">
        <v>182839000</v>
      </c>
      <c r="R423" s="54">
        <v>51000000</v>
      </c>
      <c r="S423" s="54">
        <v>39070000</v>
      </c>
      <c r="T423" s="54">
        <v>28900000</v>
      </c>
      <c r="U423" s="54">
        <v>251980000</v>
      </c>
      <c r="V423" s="54">
        <v>120100000</v>
      </c>
      <c r="W423" s="54">
        <v>195095000</v>
      </c>
      <c r="X423" s="54">
        <v>118127000</v>
      </c>
      <c r="Y423" s="54">
        <v>31304000</v>
      </c>
      <c r="Z423" s="54">
        <v>248538000</v>
      </c>
      <c r="AA423" s="54">
        <v>12072000</v>
      </c>
      <c r="AB423" s="54">
        <v>104542000</v>
      </c>
      <c r="AC423" s="54">
        <v>124949000</v>
      </c>
      <c r="AD423" s="54">
        <v>41410000</v>
      </c>
      <c r="AE423" s="54">
        <v>155241000</v>
      </c>
      <c r="AF423" s="54">
        <v>76542000</v>
      </c>
      <c r="AG423" s="54">
        <v>20791000</v>
      </c>
      <c r="AH423" s="128" t="str">
        <f>VLOOKUP(B423,'Ma sector'!A:E,5,0)</f>
        <v>Tài chính</v>
      </c>
    </row>
    <row r="424" spans="1:34">
      <c r="A424" s="54" t="s">
        <v>64</v>
      </c>
      <c r="B424" s="54">
        <v>253</v>
      </c>
      <c r="C424" s="54">
        <v>3</v>
      </c>
      <c r="D424" s="54">
        <v>18782559000</v>
      </c>
      <c r="E424" s="54">
        <v>37258389000</v>
      </c>
      <c r="F424" s="54">
        <v>68650150000</v>
      </c>
      <c r="G424" s="54">
        <v>55313134000</v>
      </c>
      <c r="H424" s="54">
        <v>35914340000</v>
      </c>
      <c r="I424" s="54">
        <v>33016608000</v>
      </c>
      <c r="J424" s="54">
        <v>26438109000</v>
      </c>
      <c r="K424" s="54">
        <v>30662962000</v>
      </c>
      <c r="L424" s="54">
        <v>30676982000</v>
      </c>
      <c r="M424" s="54">
        <v>38790218000</v>
      </c>
      <c r="N424" s="54">
        <v>65350310000</v>
      </c>
      <c r="O424" s="54">
        <v>57397002000</v>
      </c>
      <c r="P424" s="54">
        <v>25383186000</v>
      </c>
      <c r="Q424" s="54">
        <v>50100992000</v>
      </c>
      <c r="R424" s="54">
        <v>35031757000</v>
      </c>
      <c r="S424" s="54">
        <v>14545226000</v>
      </c>
      <c r="T424" s="54">
        <v>33185690000</v>
      </c>
      <c r="U424" s="54">
        <v>33163879000</v>
      </c>
      <c r="V424" s="54">
        <v>17471855000</v>
      </c>
      <c r="W424" s="54">
        <v>13477141000</v>
      </c>
      <c r="X424" s="54">
        <v>72999750000</v>
      </c>
      <c r="Y424" s="54">
        <v>15034244000</v>
      </c>
      <c r="Z424" s="54">
        <v>29648617000</v>
      </c>
      <c r="AA424" s="54">
        <v>18251749000</v>
      </c>
      <c r="AB424" s="54">
        <v>12830194000</v>
      </c>
      <c r="AC424" s="54">
        <v>20470651000</v>
      </c>
      <c r="AD424" s="54">
        <v>10499325000</v>
      </c>
      <c r="AE424" s="54">
        <v>14615619000</v>
      </c>
      <c r="AF424" s="54">
        <v>8828982000</v>
      </c>
      <c r="AG424" s="54">
        <v>20383895000</v>
      </c>
      <c r="AH424" s="128" t="str">
        <f>VLOOKUP(B424,'Ma sector'!A:E,5,0)</f>
        <v>Dịch vụ Tiêu dùng</v>
      </c>
    </row>
    <row r="425" spans="1:34">
      <c r="A425" s="54" t="s">
        <v>502</v>
      </c>
      <c r="B425" s="54">
        <v>336</v>
      </c>
      <c r="C425" s="54">
        <v>4</v>
      </c>
      <c r="D425" s="54">
        <v>43240000</v>
      </c>
      <c r="E425" s="54">
        <v>1275370000</v>
      </c>
      <c r="F425" s="54">
        <v>1044640000</v>
      </c>
      <c r="G425" s="54">
        <v>2853720000</v>
      </c>
      <c r="H425" s="54">
        <v>1087840000</v>
      </c>
      <c r="I425" s="54">
        <v>1000780000</v>
      </c>
      <c r="J425" s="54">
        <v>1009540000</v>
      </c>
      <c r="K425" s="54">
        <v>1002960000</v>
      </c>
      <c r="L425" s="54">
        <v>438895000</v>
      </c>
      <c r="M425" s="54">
        <v>368850000</v>
      </c>
      <c r="N425" s="54">
        <v>673630000</v>
      </c>
      <c r="O425" s="54">
        <v>651080000</v>
      </c>
      <c r="P425" s="54">
        <v>433790000</v>
      </c>
      <c r="Q425" s="54">
        <v>283250000</v>
      </c>
      <c r="R425" s="54">
        <v>206160000</v>
      </c>
      <c r="S425" s="54">
        <v>158790000</v>
      </c>
      <c r="T425" s="54">
        <v>425750000</v>
      </c>
      <c r="U425" s="54">
        <v>62460000</v>
      </c>
      <c r="V425" s="54">
        <v>212040000</v>
      </c>
      <c r="W425" s="54">
        <v>44250000</v>
      </c>
      <c r="X425" s="54">
        <v>323760000</v>
      </c>
      <c r="Y425" s="54">
        <v>330580000</v>
      </c>
      <c r="Z425" s="54">
        <v>335780000</v>
      </c>
      <c r="AA425" s="54">
        <v>252550000</v>
      </c>
      <c r="AB425" s="54">
        <v>185390000</v>
      </c>
      <c r="AC425" s="54">
        <v>201600000</v>
      </c>
      <c r="AD425" s="54">
        <v>85800000</v>
      </c>
      <c r="AE425" s="54">
        <v>27500000</v>
      </c>
      <c r="AF425" s="54">
        <v>115530000</v>
      </c>
      <c r="AG425" s="54">
        <v>146980000</v>
      </c>
      <c r="AH425" s="128" t="str">
        <f>VLOOKUP(B425,'Ma sector'!A:E,5,0)</f>
        <v>Tài chính</v>
      </c>
    </row>
    <row r="426" spans="1:34">
      <c r="A426" s="54" t="s">
        <v>503</v>
      </c>
      <c r="B426" s="54">
        <v>275</v>
      </c>
      <c r="C426" s="54">
        <v>4</v>
      </c>
      <c r="D426" s="54">
        <v>2092078000</v>
      </c>
      <c r="E426" s="54">
        <v>10388219000</v>
      </c>
      <c r="F426" s="54">
        <v>9383066000</v>
      </c>
      <c r="G426" s="54">
        <v>15723033000</v>
      </c>
      <c r="H426" s="54">
        <v>5808567000</v>
      </c>
      <c r="I426" s="54">
        <v>6476674000</v>
      </c>
      <c r="J426" s="54">
        <v>5386811000</v>
      </c>
      <c r="K426" s="54">
        <v>3978551000</v>
      </c>
      <c r="L426" s="54">
        <v>5962726000</v>
      </c>
      <c r="M426" s="54">
        <v>7133607000</v>
      </c>
      <c r="N426" s="54">
        <v>4303686000</v>
      </c>
      <c r="O426" s="54">
        <v>4835834000</v>
      </c>
      <c r="P426" s="54">
        <v>3297346000</v>
      </c>
      <c r="Q426" s="54">
        <v>2747841000</v>
      </c>
      <c r="R426" s="54">
        <v>2860386000</v>
      </c>
      <c r="S426" s="54">
        <v>3438622000</v>
      </c>
      <c r="T426" s="54">
        <v>4093362000</v>
      </c>
      <c r="U426" s="54">
        <v>1511954000</v>
      </c>
      <c r="V426" s="54">
        <v>1460720000</v>
      </c>
      <c r="W426" s="54">
        <v>2117353000</v>
      </c>
      <c r="X426" s="54">
        <v>2065029000</v>
      </c>
      <c r="Y426" s="54">
        <v>1759236000</v>
      </c>
      <c r="Z426" s="54">
        <v>2929199000</v>
      </c>
      <c r="AA426" s="54">
        <v>2322926000</v>
      </c>
      <c r="AB426" s="54">
        <v>901341000</v>
      </c>
      <c r="AC426" s="54">
        <v>321310000</v>
      </c>
      <c r="AD426" s="54">
        <v>1574142000</v>
      </c>
      <c r="AE426" s="54">
        <v>1745066000</v>
      </c>
      <c r="AF426" s="54">
        <v>1239893000</v>
      </c>
      <c r="AG426" s="54">
        <v>1343132000</v>
      </c>
      <c r="AH426" s="128" t="str">
        <f>VLOOKUP(B426,'Ma sector'!A:E,5,0)</f>
        <v>Tiện ích Cộng đồng</v>
      </c>
    </row>
    <row r="427" spans="1:34">
      <c r="A427" s="54" t="s">
        <v>504</v>
      </c>
      <c r="B427" s="54">
        <v>275</v>
      </c>
      <c r="C427" s="54">
        <v>2</v>
      </c>
      <c r="D427" s="54">
        <v>2204798000</v>
      </c>
      <c r="E427" s="54">
        <v>1317991000</v>
      </c>
      <c r="F427" s="54">
        <v>3486934000</v>
      </c>
      <c r="G427" s="54">
        <v>1686553000</v>
      </c>
      <c r="H427" s="54">
        <v>1824299000</v>
      </c>
      <c r="I427" s="54">
        <v>2143569000</v>
      </c>
      <c r="J427" s="54">
        <v>1595731000</v>
      </c>
      <c r="K427" s="54">
        <v>3094624000</v>
      </c>
      <c r="L427" s="54">
        <v>695823000</v>
      </c>
      <c r="M427" s="54">
        <v>2251636000</v>
      </c>
      <c r="N427" s="54">
        <v>5807786000</v>
      </c>
      <c r="O427" s="54">
        <v>7599624000</v>
      </c>
      <c r="P427" s="54">
        <v>1065000000</v>
      </c>
      <c r="Q427" s="54">
        <v>1927747000</v>
      </c>
      <c r="R427" s="54">
        <v>3402329000</v>
      </c>
      <c r="S427" s="54">
        <v>1865649000</v>
      </c>
      <c r="T427" s="54">
        <v>2066360000</v>
      </c>
      <c r="U427" s="54">
        <v>313112000</v>
      </c>
      <c r="V427" s="54">
        <v>1093372000</v>
      </c>
      <c r="W427" s="54">
        <v>89944000</v>
      </c>
      <c r="X427" s="54">
        <v>29871149000</v>
      </c>
      <c r="Y427" s="54">
        <v>946134000</v>
      </c>
      <c r="Z427" s="54">
        <v>3915177000</v>
      </c>
      <c r="AA427" s="54">
        <v>5748965000</v>
      </c>
      <c r="AB427" s="54">
        <v>5434609000</v>
      </c>
      <c r="AC427" s="54">
        <v>10985628000</v>
      </c>
      <c r="AD427" s="54">
        <v>2674007000</v>
      </c>
      <c r="AE427" s="54">
        <v>5170850000</v>
      </c>
      <c r="AF427" s="54">
        <v>6247475000</v>
      </c>
      <c r="AG427" s="54">
        <v>2889781000</v>
      </c>
      <c r="AH427" s="128" t="str">
        <f>VLOOKUP(B427,'Ma sector'!A:E,5,0)</f>
        <v>Tiện ích Cộng đồng</v>
      </c>
    </row>
    <row r="428" spans="1:34">
      <c r="A428" s="54" t="s">
        <v>505</v>
      </c>
      <c r="B428" s="54">
        <v>290</v>
      </c>
      <c r="C428" s="54">
        <v>3</v>
      </c>
      <c r="D428" s="54">
        <v>57895000</v>
      </c>
      <c r="E428" s="54">
        <v>8100000</v>
      </c>
      <c r="F428" s="54">
        <v>7988000</v>
      </c>
      <c r="G428" s="54">
        <v>62989000</v>
      </c>
      <c r="H428" s="54">
        <v>14337000</v>
      </c>
      <c r="I428" s="54">
        <v>124640000</v>
      </c>
      <c r="J428" s="54">
        <v>20400000</v>
      </c>
      <c r="K428" s="54">
        <v>0</v>
      </c>
      <c r="L428" s="54">
        <v>56082000</v>
      </c>
      <c r="M428" s="54">
        <v>16537000</v>
      </c>
      <c r="N428" s="54">
        <v>436200000</v>
      </c>
      <c r="O428" s="54">
        <v>99811000</v>
      </c>
      <c r="P428" s="54">
        <v>32890000</v>
      </c>
      <c r="Q428" s="54">
        <v>80080000</v>
      </c>
      <c r="R428" s="54">
        <v>80000000</v>
      </c>
      <c r="S428" s="54">
        <v>12000000</v>
      </c>
      <c r="T428" s="54">
        <v>167759000</v>
      </c>
      <c r="U428" s="54">
        <v>80080000</v>
      </c>
      <c r="V428" s="54">
        <v>81082000</v>
      </c>
      <c r="W428" s="54">
        <v>1280000</v>
      </c>
      <c r="X428" s="54">
        <v>39200000</v>
      </c>
      <c r="Y428" s="54">
        <v>33280000</v>
      </c>
      <c r="Z428" s="54">
        <v>180257000</v>
      </c>
      <c r="AA428" s="54">
        <v>43520000</v>
      </c>
      <c r="AB428" s="54">
        <v>61778000</v>
      </c>
      <c r="AC428" s="54">
        <v>40477000</v>
      </c>
      <c r="AD428" s="54">
        <v>9579000</v>
      </c>
      <c r="AE428" s="54">
        <v>304430000</v>
      </c>
      <c r="AF428" s="54">
        <v>0</v>
      </c>
      <c r="AG428" s="54">
        <v>0</v>
      </c>
      <c r="AH428" s="128" t="str">
        <f>VLOOKUP(B428,'Ma sector'!A:E,5,0)</f>
        <v>Tài chính</v>
      </c>
    </row>
    <row r="429" spans="1:34">
      <c r="A429" s="54" t="s">
        <v>77</v>
      </c>
      <c r="B429" s="54">
        <v>275</v>
      </c>
      <c r="C429" s="54">
        <v>3</v>
      </c>
      <c r="D429" s="54">
        <v>4440950000</v>
      </c>
      <c r="E429" s="54">
        <v>15189470000</v>
      </c>
      <c r="F429" s="54">
        <v>10361600000</v>
      </c>
      <c r="G429" s="54">
        <v>31544360000</v>
      </c>
      <c r="H429" s="54">
        <v>16763760000</v>
      </c>
      <c r="I429" s="54">
        <v>7287980000</v>
      </c>
      <c r="J429" s="54">
        <v>10309470000</v>
      </c>
      <c r="K429" s="54">
        <v>11089770000</v>
      </c>
      <c r="L429" s="54">
        <v>9784180000</v>
      </c>
      <c r="M429" s="54">
        <v>9351710000</v>
      </c>
      <c r="N429" s="54">
        <v>9979420000</v>
      </c>
      <c r="O429" s="54">
        <v>7970040000</v>
      </c>
      <c r="P429" s="54">
        <v>6537110000</v>
      </c>
      <c r="Q429" s="54">
        <v>4012440000</v>
      </c>
      <c r="R429" s="54">
        <v>6952480000</v>
      </c>
      <c r="S429" s="54">
        <v>4229610000</v>
      </c>
      <c r="T429" s="54">
        <v>4510060000</v>
      </c>
      <c r="U429" s="54">
        <v>5263660000</v>
      </c>
      <c r="V429" s="54">
        <v>6067370000</v>
      </c>
      <c r="W429" s="54">
        <v>9647010000</v>
      </c>
      <c r="X429" s="54">
        <v>953590000</v>
      </c>
      <c r="Y429" s="54">
        <v>5512810000</v>
      </c>
      <c r="Z429" s="54">
        <v>14881150000</v>
      </c>
      <c r="AA429" s="54">
        <v>4023100000</v>
      </c>
      <c r="AB429" s="54">
        <v>2876240000</v>
      </c>
      <c r="AC429" s="54">
        <v>3115510000</v>
      </c>
      <c r="AD429" s="54">
        <v>1962640000</v>
      </c>
      <c r="AE429" s="54">
        <v>2746540000</v>
      </c>
      <c r="AF429" s="54">
        <v>1756500000</v>
      </c>
      <c r="AG429" s="54">
        <v>2898180000</v>
      </c>
      <c r="AH429" s="128" t="str">
        <f>VLOOKUP(B429,'Ma sector'!A:E,5,0)</f>
        <v>Tiện ích Cộng đồng</v>
      </c>
    </row>
    <row r="430" spans="1:34">
      <c r="A430" s="54" t="s">
        <v>506</v>
      </c>
      <c r="B430" s="54">
        <v>262</v>
      </c>
      <c r="C430" s="54">
        <v>4</v>
      </c>
      <c r="D430" s="54">
        <v>39100000</v>
      </c>
      <c r="E430" s="54">
        <v>85898000</v>
      </c>
      <c r="F430" s="54">
        <v>190760000</v>
      </c>
      <c r="G430" s="54">
        <v>146260000</v>
      </c>
      <c r="H430" s="54">
        <v>105200000</v>
      </c>
      <c r="I430" s="54">
        <v>262740000</v>
      </c>
      <c r="J430" s="54">
        <v>9546000</v>
      </c>
      <c r="K430" s="54">
        <v>106030000</v>
      </c>
      <c r="L430" s="54">
        <v>91260000</v>
      </c>
      <c r="M430" s="54">
        <v>156968000</v>
      </c>
      <c r="N430" s="54">
        <v>137087600</v>
      </c>
      <c r="O430" s="54">
        <v>125660000</v>
      </c>
      <c r="P430" s="54">
        <v>106750000</v>
      </c>
      <c r="Q430" s="54">
        <v>199580000</v>
      </c>
      <c r="R430" s="54">
        <v>101743600</v>
      </c>
      <c r="S430" s="54">
        <v>137200000</v>
      </c>
      <c r="T430" s="54">
        <v>110248000</v>
      </c>
      <c r="U430" s="54">
        <v>11550000</v>
      </c>
      <c r="V430" s="54">
        <v>11138000</v>
      </c>
      <c r="W430" s="54">
        <v>3562000</v>
      </c>
      <c r="X430" s="54">
        <v>0</v>
      </c>
      <c r="Y430" s="54">
        <v>101850000</v>
      </c>
      <c r="Z430" s="54">
        <v>5100000</v>
      </c>
      <c r="AA430" s="54">
        <v>40390000</v>
      </c>
      <c r="AB430" s="54">
        <v>13400000</v>
      </c>
      <c r="AC430" s="54">
        <v>0</v>
      </c>
      <c r="AD430" s="54">
        <v>1660000</v>
      </c>
      <c r="AE430" s="54">
        <v>6800000</v>
      </c>
      <c r="AF430" s="54">
        <v>15180000</v>
      </c>
      <c r="AG430" s="54">
        <v>3400000</v>
      </c>
      <c r="AH430" s="128" t="str">
        <f>VLOOKUP(B430,'Ma sector'!A:E,5,0)</f>
        <v>Dịch vụ Tiêu dùng</v>
      </c>
    </row>
    <row r="431" spans="1:34">
      <c r="A431" s="54" t="s">
        <v>507</v>
      </c>
      <c r="B431" s="54">
        <v>181</v>
      </c>
      <c r="C431" s="54">
        <v>4</v>
      </c>
      <c r="D431" s="54">
        <v>3530000</v>
      </c>
      <c r="E431" s="54">
        <v>3881000</v>
      </c>
      <c r="F431" s="54">
        <v>21200000</v>
      </c>
      <c r="G431" s="54">
        <v>15990000</v>
      </c>
      <c r="H431" s="54">
        <v>16540000</v>
      </c>
      <c r="I431" s="54">
        <v>11840000</v>
      </c>
      <c r="J431" s="54">
        <v>11970000</v>
      </c>
      <c r="K431" s="54">
        <v>11170000</v>
      </c>
      <c r="L431" s="54">
        <v>858000</v>
      </c>
      <c r="M431" s="54">
        <v>9300000</v>
      </c>
      <c r="N431" s="54">
        <v>13340000</v>
      </c>
      <c r="O431" s="54">
        <v>25800000</v>
      </c>
      <c r="P431" s="54">
        <v>27740000</v>
      </c>
      <c r="Q431" s="54">
        <v>3000000</v>
      </c>
      <c r="R431" s="54">
        <v>620000</v>
      </c>
      <c r="S431" s="54">
        <v>970000</v>
      </c>
      <c r="T431" s="54">
        <v>39510000</v>
      </c>
      <c r="U431" s="54">
        <v>11260000</v>
      </c>
      <c r="V431" s="54">
        <v>3350000</v>
      </c>
      <c r="W431" s="54">
        <v>1700000</v>
      </c>
      <c r="X431" s="54">
        <v>0</v>
      </c>
      <c r="Y431" s="54">
        <v>40200000</v>
      </c>
      <c r="Z431" s="54">
        <v>21900000</v>
      </c>
      <c r="AA431" s="54">
        <v>340000</v>
      </c>
      <c r="AB431" s="54">
        <v>19320000</v>
      </c>
      <c r="AC431" s="54">
        <v>85200000</v>
      </c>
      <c r="AD431" s="54">
        <v>340000</v>
      </c>
      <c r="AE431" s="54">
        <v>9520000</v>
      </c>
      <c r="AF431" s="54">
        <v>7020000</v>
      </c>
      <c r="AG431" s="54">
        <v>960000</v>
      </c>
      <c r="AH431" s="128" t="str">
        <f>VLOOKUP(B431,'Ma sector'!A:E,5,0)</f>
        <v>Công nghiệp</v>
      </c>
    </row>
    <row r="432" spans="1:34">
      <c r="A432" s="54" t="s">
        <v>508</v>
      </c>
      <c r="B432" s="54">
        <v>181</v>
      </c>
      <c r="C432" s="54">
        <v>4</v>
      </c>
      <c r="D432" s="54">
        <v>0</v>
      </c>
      <c r="E432" s="54">
        <v>20880000</v>
      </c>
      <c r="F432" s="54">
        <v>6570000</v>
      </c>
      <c r="G432" s="54">
        <v>28780000</v>
      </c>
      <c r="H432" s="54">
        <v>1590000</v>
      </c>
      <c r="I432" s="54">
        <v>36460000</v>
      </c>
      <c r="J432" s="54">
        <v>45620000</v>
      </c>
      <c r="K432" s="54">
        <v>39100000</v>
      </c>
      <c r="L432" s="54">
        <v>0</v>
      </c>
      <c r="M432" s="54">
        <v>4700000</v>
      </c>
      <c r="N432" s="54">
        <v>0</v>
      </c>
      <c r="O432" s="54">
        <v>400000</v>
      </c>
      <c r="P432" s="54">
        <v>27000000</v>
      </c>
      <c r="Q432" s="54">
        <v>93470000</v>
      </c>
      <c r="R432" s="54">
        <v>1950000</v>
      </c>
      <c r="S432" s="54">
        <v>13510000</v>
      </c>
      <c r="T432" s="54">
        <v>1580000</v>
      </c>
      <c r="U432" s="54">
        <v>38000000</v>
      </c>
      <c r="V432" s="54">
        <v>4960000</v>
      </c>
      <c r="W432" s="54">
        <v>0</v>
      </c>
      <c r="X432" s="54">
        <v>0</v>
      </c>
      <c r="Y432" s="54">
        <v>51800000</v>
      </c>
      <c r="Z432" s="54">
        <v>5770000</v>
      </c>
      <c r="AA432" s="54">
        <v>11390000</v>
      </c>
      <c r="AB432" s="54">
        <v>9320000</v>
      </c>
      <c r="AC432" s="54">
        <v>7200000</v>
      </c>
      <c r="AD432" s="54">
        <v>18000000</v>
      </c>
      <c r="AE432" s="54">
        <v>0</v>
      </c>
      <c r="AF432" s="54">
        <v>27230000</v>
      </c>
      <c r="AG432" s="54">
        <v>30850000</v>
      </c>
      <c r="AH432" s="128" t="str">
        <f>VLOOKUP(B432,'Ma sector'!A:E,5,0)</f>
        <v>Công nghiệp</v>
      </c>
    </row>
    <row r="433" spans="1:34">
      <c r="A433" s="54" t="s">
        <v>509</v>
      </c>
      <c r="B433" s="54">
        <v>150</v>
      </c>
      <c r="C433" s="54">
        <v>2</v>
      </c>
      <c r="D433" s="54">
        <v>1342525000</v>
      </c>
      <c r="E433" s="54">
        <v>2612062000</v>
      </c>
      <c r="F433" s="54">
        <v>1288028000</v>
      </c>
      <c r="G433" s="54">
        <v>2017291000</v>
      </c>
      <c r="H433" s="54">
        <v>1902640000</v>
      </c>
      <c r="I433" s="54">
        <v>1215307000</v>
      </c>
      <c r="J433" s="54">
        <v>528989000</v>
      </c>
      <c r="K433" s="54">
        <v>532760000</v>
      </c>
      <c r="L433" s="54">
        <v>92229000</v>
      </c>
      <c r="M433" s="54">
        <v>479289000</v>
      </c>
      <c r="N433" s="54">
        <v>64210000</v>
      </c>
      <c r="O433" s="54">
        <v>126091000</v>
      </c>
      <c r="P433" s="54">
        <v>16227000</v>
      </c>
      <c r="Q433" s="54">
        <v>311308000</v>
      </c>
      <c r="R433" s="54">
        <v>980272000</v>
      </c>
      <c r="S433" s="54">
        <v>123839000</v>
      </c>
      <c r="T433" s="54">
        <v>495814000</v>
      </c>
      <c r="U433" s="54">
        <v>110979000</v>
      </c>
      <c r="V433" s="54">
        <v>447855000</v>
      </c>
      <c r="W433" s="54">
        <v>306037000</v>
      </c>
      <c r="X433" s="54">
        <v>98523000</v>
      </c>
      <c r="Y433" s="54">
        <v>149877000</v>
      </c>
      <c r="Z433" s="54">
        <v>1181423000</v>
      </c>
      <c r="AA433" s="54">
        <v>330018000</v>
      </c>
      <c r="AB433" s="54">
        <v>241049000</v>
      </c>
      <c r="AC433" s="54">
        <v>190800000</v>
      </c>
      <c r="AD433" s="54">
        <v>11696000</v>
      </c>
      <c r="AE433" s="54">
        <v>209468000</v>
      </c>
      <c r="AF433" s="54">
        <v>656252000</v>
      </c>
      <c r="AG433" s="54">
        <v>785337000</v>
      </c>
      <c r="AH433" s="128" t="str">
        <f>VLOOKUP(B433,'Ma sector'!A:E,5,0)</f>
        <v>Nguyên vật liệu</v>
      </c>
    </row>
    <row r="434" spans="1:34">
      <c r="A434" s="54" t="s">
        <v>99</v>
      </c>
      <c r="B434" s="54">
        <v>300</v>
      </c>
      <c r="C434" s="54">
        <v>4</v>
      </c>
      <c r="D434" s="54">
        <v>10920000</v>
      </c>
      <c r="E434" s="54">
        <v>28260000</v>
      </c>
      <c r="F434" s="54">
        <v>15680000</v>
      </c>
      <c r="G434" s="54">
        <v>6090000</v>
      </c>
      <c r="H434" s="54">
        <v>290000</v>
      </c>
      <c r="I434" s="54">
        <v>23200000</v>
      </c>
      <c r="J434" s="54">
        <v>0</v>
      </c>
      <c r="K434" s="54">
        <v>0</v>
      </c>
      <c r="L434" s="54">
        <v>300000</v>
      </c>
      <c r="M434" s="54">
        <v>2170000</v>
      </c>
      <c r="N434" s="54">
        <v>280000</v>
      </c>
      <c r="O434" s="54">
        <v>1450000</v>
      </c>
      <c r="P434" s="54">
        <v>60270000</v>
      </c>
      <c r="Q434" s="54">
        <v>42050000</v>
      </c>
      <c r="R434" s="54">
        <v>300000</v>
      </c>
      <c r="S434" s="54">
        <v>62270000</v>
      </c>
      <c r="T434" s="54">
        <v>290000</v>
      </c>
      <c r="U434" s="54">
        <v>6000000</v>
      </c>
      <c r="V434" s="54">
        <v>62000000</v>
      </c>
      <c r="W434" s="54">
        <v>25600000</v>
      </c>
      <c r="X434" s="54">
        <v>66000000</v>
      </c>
      <c r="Y434" s="54">
        <v>18700000</v>
      </c>
      <c r="Z434" s="54">
        <v>68310000</v>
      </c>
      <c r="AA434" s="54">
        <v>2560000</v>
      </c>
      <c r="AB434" s="54">
        <v>66290000</v>
      </c>
      <c r="AC434" s="54">
        <v>0</v>
      </c>
      <c r="AD434" s="54">
        <v>60270000</v>
      </c>
      <c r="AE434" s="54">
        <v>580000</v>
      </c>
      <c r="AF434" s="54">
        <v>870000</v>
      </c>
      <c r="AG434" s="54">
        <v>330000</v>
      </c>
      <c r="AH434" s="128" t="str">
        <f>VLOOKUP(B434,'Ma sector'!A:E,5,0)</f>
        <v>Tài chính</v>
      </c>
    </row>
    <row r="435" spans="1:34">
      <c r="A435" s="54" t="s">
        <v>1642</v>
      </c>
      <c r="B435" s="54">
        <v>181</v>
      </c>
      <c r="C435" s="54">
        <v>4</v>
      </c>
      <c r="D435" s="54">
        <v>0</v>
      </c>
      <c r="E435" s="54">
        <v>0</v>
      </c>
      <c r="F435" s="54">
        <v>0</v>
      </c>
      <c r="G435" s="54">
        <v>0</v>
      </c>
      <c r="H435" s="54">
        <v>0</v>
      </c>
      <c r="I435" s="54">
        <v>0</v>
      </c>
      <c r="J435" s="54">
        <v>0</v>
      </c>
      <c r="K435" s="54">
        <v>0</v>
      </c>
      <c r="L435" s="54">
        <v>0</v>
      </c>
      <c r="M435" s="54">
        <v>0</v>
      </c>
      <c r="N435" s="54">
        <v>0</v>
      </c>
      <c r="O435" s="54">
        <v>0</v>
      </c>
      <c r="P435" s="54">
        <v>0</v>
      </c>
      <c r="Q435" s="54">
        <v>0</v>
      </c>
      <c r="R435" s="54">
        <v>0</v>
      </c>
      <c r="S435" s="54">
        <v>0</v>
      </c>
      <c r="T435" s="54">
        <v>0</v>
      </c>
      <c r="U435" s="54">
        <v>0</v>
      </c>
      <c r="V435" s="54">
        <v>0</v>
      </c>
      <c r="W435" s="54">
        <v>0</v>
      </c>
      <c r="X435" s="54">
        <v>0</v>
      </c>
      <c r="Y435" s="54">
        <v>0</v>
      </c>
      <c r="Z435" s="54">
        <v>0</v>
      </c>
      <c r="AA435" s="54">
        <v>0</v>
      </c>
      <c r="AB435" s="54">
        <v>0</v>
      </c>
      <c r="AC435" s="54">
        <v>0</v>
      </c>
      <c r="AD435" s="54">
        <v>0</v>
      </c>
      <c r="AE435" s="54">
        <v>0</v>
      </c>
      <c r="AF435" s="54">
        <v>0</v>
      </c>
      <c r="AG435" s="54">
        <v>0</v>
      </c>
      <c r="AH435" s="128" t="str">
        <f>VLOOKUP(B435,'Ma sector'!A:E,5,0)</f>
        <v>Công nghiệp</v>
      </c>
    </row>
    <row r="436" spans="1:34">
      <c r="A436" s="54" t="s">
        <v>510</v>
      </c>
      <c r="B436" s="54">
        <v>250</v>
      </c>
      <c r="C436" s="54">
        <v>4</v>
      </c>
      <c r="D436" s="54">
        <v>0</v>
      </c>
      <c r="E436" s="54">
        <v>23813000</v>
      </c>
      <c r="F436" s="54">
        <v>68420000</v>
      </c>
      <c r="G436" s="54">
        <v>24780000</v>
      </c>
      <c r="H436" s="54">
        <v>24508000</v>
      </c>
      <c r="I436" s="54">
        <v>70692000</v>
      </c>
      <c r="J436" s="54">
        <v>287000</v>
      </c>
      <c r="K436" s="54">
        <v>1311000</v>
      </c>
      <c r="L436" s="54">
        <v>1938000</v>
      </c>
      <c r="M436" s="54">
        <v>48765000</v>
      </c>
      <c r="N436" s="54">
        <v>21256000</v>
      </c>
      <c r="O436" s="54">
        <v>11150000</v>
      </c>
      <c r="P436" s="54">
        <v>9018000</v>
      </c>
      <c r="Q436" s="54">
        <v>17618000</v>
      </c>
      <c r="R436" s="54">
        <v>118000</v>
      </c>
      <c r="S436" s="54">
        <v>1928000</v>
      </c>
      <c r="T436" s="54">
        <v>580000</v>
      </c>
      <c r="U436" s="54">
        <v>18880000</v>
      </c>
      <c r="V436" s="54">
        <v>114000</v>
      </c>
      <c r="W436" s="54">
        <v>33358000</v>
      </c>
      <c r="X436" s="54">
        <v>0</v>
      </c>
      <c r="Y436" s="54">
        <v>44856000</v>
      </c>
      <c r="Z436" s="54">
        <v>13391000</v>
      </c>
      <c r="AA436" s="54">
        <v>3647000</v>
      </c>
      <c r="AB436" s="54">
        <v>112000</v>
      </c>
      <c r="AC436" s="54">
        <v>5831000</v>
      </c>
      <c r="AD436" s="54">
        <v>2958000</v>
      </c>
      <c r="AE436" s="54">
        <v>232000</v>
      </c>
      <c r="AF436" s="54">
        <v>1882000</v>
      </c>
      <c r="AG436" s="54">
        <v>5874000</v>
      </c>
      <c r="AH436" s="128" t="str">
        <f>VLOOKUP(B436,'Ma sector'!A:E,5,0)</f>
        <v>Dịch vụ Tiêu dùng</v>
      </c>
    </row>
    <row r="437" spans="1:34">
      <c r="A437" s="54" t="s">
        <v>511</v>
      </c>
      <c r="B437" s="54">
        <v>339</v>
      </c>
      <c r="C437" s="54">
        <v>4</v>
      </c>
      <c r="D437" s="54">
        <v>0</v>
      </c>
      <c r="E437" s="54">
        <v>0</v>
      </c>
      <c r="F437" s="54">
        <v>550000</v>
      </c>
      <c r="G437" s="54">
        <v>15000000</v>
      </c>
      <c r="H437" s="54">
        <v>0</v>
      </c>
      <c r="I437" s="54">
        <v>0</v>
      </c>
      <c r="J437" s="54">
        <v>0</v>
      </c>
      <c r="K437" s="54">
        <v>550000</v>
      </c>
      <c r="L437" s="54">
        <v>0</v>
      </c>
      <c r="M437" s="54">
        <v>0</v>
      </c>
      <c r="N437" s="54">
        <v>0</v>
      </c>
      <c r="O437" s="54">
        <v>0</v>
      </c>
      <c r="P437" s="54">
        <v>0</v>
      </c>
      <c r="Q437" s="54">
        <v>500000000</v>
      </c>
      <c r="R437" s="54">
        <v>0</v>
      </c>
      <c r="S437" s="54">
        <v>0</v>
      </c>
      <c r="T437" s="54">
        <v>0</v>
      </c>
      <c r="U437" s="54">
        <v>0</v>
      </c>
      <c r="V437" s="54">
        <v>0</v>
      </c>
      <c r="W437" s="54">
        <v>0</v>
      </c>
      <c r="X437" s="54">
        <v>0</v>
      </c>
      <c r="Y437" s="54">
        <v>500450000</v>
      </c>
      <c r="Z437" s="54">
        <v>420000</v>
      </c>
      <c r="AA437" s="54">
        <v>0</v>
      </c>
      <c r="AB437" s="54">
        <v>25080000</v>
      </c>
      <c r="AC437" s="54">
        <v>0</v>
      </c>
      <c r="AD437" s="54">
        <v>0</v>
      </c>
      <c r="AE437" s="54">
        <v>14800000</v>
      </c>
      <c r="AF437" s="54">
        <v>8550000</v>
      </c>
      <c r="AG437" s="54">
        <v>11010000</v>
      </c>
      <c r="AH437" s="128" t="str">
        <f>VLOOKUP(B437,'Ma sector'!A:E,5,0)</f>
        <v>Tài chính</v>
      </c>
    </row>
    <row r="438" spans="1:34">
      <c r="A438" s="54" t="s">
        <v>512</v>
      </c>
      <c r="B438" s="54">
        <v>194</v>
      </c>
      <c r="C438" s="54">
        <v>4</v>
      </c>
      <c r="D438" s="54">
        <v>4350000</v>
      </c>
      <c r="E438" s="54">
        <v>5298000</v>
      </c>
      <c r="F438" s="54">
        <v>5733000</v>
      </c>
      <c r="G438" s="54">
        <v>0</v>
      </c>
      <c r="H438" s="54">
        <v>12450000</v>
      </c>
      <c r="I438" s="54">
        <v>0</v>
      </c>
      <c r="J438" s="54">
        <v>0</v>
      </c>
      <c r="K438" s="54">
        <v>0</v>
      </c>
      <c r="L438" s="54">
        <v>0</v>
      </c>
      <c r="M438" s="54">
        <v>0</v>
      </c>
      <c r="N438" s="54">
        <v>0</v>
      </c>
      <c r="O438" s="54">
        <v>0</v>
      </c>
      <c r="P438" s="54">
        <v>0</v>
      </c>
      <c r="Q438" s="54">
        <v>0</v>
      </c>
      <c r="R438" s="54">
        <v>0</v>
      </c>
      <c r="S438" s="54">
        <v>0</v>
      </c>
      <c r="T438" s="54">
        <v>0</v>
      </c>
      <c r="U438" s="54">
        <v>0</v>
      </c>
      <c r="V438" s="54">
        <v>0</v>
      </c>
      <c r="W438" s="54">
        <v>0</v>
      </c>
      <c r="X438" s="54">
        <v>540000</v>
      </c>
      <c r="Y438" s="54">
        <v>0</v>
      </c>
      <c r="Z438" s="54">
        <v>0</v>
      </c>
      <c r="AA438" s="54">
        <v>0</v>
      </c>
      <c r="AB438" s="54">
        <v>116960000</v>
      </c>
      <c r="AC438" s="54">
        <v>0</v>
      </c>
      <c r="AD438" s="54">
        <v>0</v>
      </c>
      <c r="AE438" s="54">
        <v>0</v>
      </c>
      <c r="AF438" s="54">
        <v>0</v>
      </c>
      <c r="AG438" s="54">
        <v>0</v>
      </c>
      <c r="AH438" s="128" t="str">
        <f>VLOOKUP(B438,'Ma sector'!A:E,5,0)</f>
        <v>Công nghiệp</v>
      </c>
    </row>
    <row r="439" spans="1:34">
      <c r="A439" s="54" t="s">
        <v>513</v>
      </c>
      <c r="B439" s="54">
        <v>191</v>
      </c>
      <c r="C439" s="54">
        <v>4</v>
      </c>
      <c r="D439" s="54">
        <v>332000</v>
      </c>
      <c r="E439" s="54">
        <v>7816000</v>
      </c>
      <c r="F439" s="54">
        <v>765000</v>
      </c>
      <c r="G439" s="54">
        <v>9350000</v>
      </c>
      <c r="H439" s="54">
        <v>9210000</v>
      </c>
      <c r="I439" s="54">
        <v>4426000</v>
      </c>
      <c r="J439" s="54">
        <v>508000</v>
      </c>
      <c r="K439" s="54">
        <v>25206000</v>
      </c>
      <c r="L439" s="54">
        <v>522000</v>
      </c>
      <c r="M439" s="54">
        <v>1872000</v>
      </c>
      <c r="N439" s="54">
        <v>4344000</v>
      </c>
      <c r="O439" s="54">
        <v>1755000</v>
      </c>
      <c r="P439" s="54">
        <v>35666000</v>
      </c>
      <c r="Q439" s="54">
        <v>31628000</v>
      </c>
      <c r="R439" s="54">
        <v>124016000</v>
      </c>
      <c r="S439" s="54">
        <v>10406000</v>
      </c>
      <c r="T439" s="54">
        <v>102000000</v>
      </c>
      <c r="U439" s="54">
        <v>18700000</v>
      </c>
      <c r="V439" s="54">
        <v>0</v>
      </c>
      <c r="W439" s="54">
        <v>43550000</v>
      </c>
      <c r="X439" s="54">
        <v>27200000</v>
      </c>
      <c r="Y439" s="54">
        <v>67237000</v>
      </c>
      <c r="Z439" s="54">
        <v>82450000</v>
      </c>
      <c r="AA439" s="54">
        <v>23390000</v>
      </c>
      <c r="AB439" s="54">
        <v>10285000</v>
      </c>
      <c r="AC439" s="54">
        <v>41750000</v>
      </c>
      <c r="AD439" s="54">
        <v>13562000</v>
      </c>
      <c r="AE439" s="54">
        <v>1068000</v>
      </c>
      <c r="AF439" s="54">
        <v>7992000</v>
      </c>
      <c r="AG439" s="54">
        <v>87000</v>
      </c>
      <c r="AH439" s="128" t="str">
        <f>VLOOKUP(B439,'Ma sector'!A:E,5,0)</f>
        <v>Công nghiệp</v>
      </c>
    </row>
    <row r="440" spans="1:34">
      <c r="A440" s="54" t="s">
        <v>514</v>
      </c>
      <c r="B440" s="54">
        <v>151</v>
      </c>
      <c r="C440" s="54">
        <v>2</v>
      </c>
      <c r="D440" s="54">
        <v>339960000</v>
      </c>
      <c r="E440" s="54">
        <v>5167700000</v>
      </c>
      <c r="F440" s="54">
        <v>681840000</v>
      </c>
      <c r="G440" s="54">
        <v>1377400200</v>
      </c>
      <c r="H440" s="54">
        <v>960980000</v>
      </c>
      <c r="I440" s="54">
        <v>2123600000</v>
      </c>
      <c r="J440" s="54">
        <v>1094223200</v>
      </c>
      <c r="K440" s="54">
        <v>2190388000</v>
      </c>
      <c r="L440" s="54">
        <v>772505000</v>
      </c>
      <c r="M440" s="54">
        <v>1654739400</v>
      </c>
      <c r="N440" s="54">
        <v>3748700800</v>
      </c>
      <c r="O440" s="54">
        <v>6659411900</v>
      </c>
      <c r="P440" s="54">
        <v>2037740000</v>
      </c>
      <c r="Q440" s="54">
        <v>1946234000</v>
      </c>
      <c r="R440" s="54">
        <v>2898930000</v>
      </c>
      <c r="S440" s="54">
        <v>687070000</v>
      </c>
      <c r="T440" s="54">
        <v>823608300</v>
      </c>
      <c r="U440" s="54">
        <v>527135700</v>
      </c>
      <c r="V440" s="54">
        <v>1167680000</v>
      </c>
      <c r="W440" s="54">
        <v>209073600</v>
      </c>
      <c r="X440" s="54">
        <v>18940100</v>
      </c>
      <c r="Y440" s="54">
        <v>218730600</v>
      </c>
      <c r="Z440" s="54">
        <v>1299190000</v>
      </c>
      <c r="AA440" s="54">
        <v>204620000</v>
      </c>
      <c r="AB440" s="54">
        <v>169150000</v>
      </c>
      <c r="AC440" s="54">
        <v>4632380000</v>
      </c>
      <c r="AD440" s="54">
        <v>328980000</v>
      </c>
      <c r="AE440" s="54">
        <v>215340000</v>
      </c>
      <c r="AF440" s="54">
        <v>211886400</v>
      </c>
      <c r="AG440" s="54">
        <v>142820000</v>
      </c>
      <c r="AH440" s="128" t="str">
        <f>VLOOKUP(B440,'Ma sector'!A:E,5,0)</f>
        <v>Nguyên vật liệu</v>
      </c>
    </row>
    <row r="441" spans="1:34">
      <c r="A441" s="54" t="s">
        <v>515</v>
      </c>
      <c r="B441" s="54">
        <v>238</v>
      </c>
      <c r="C441" s="54">
        <v>4</v>
      </c>
      <c r="D441" s="54">
        <v>309590000</v>
      </c>
      <c r="E441" s="54">
        <v>456520000</v>
      </c>
      <c r="F441" s="54">
        <v>68300000</v>
      </c>
      <c r="G441" s="54">
        <v>306330000</v>
      </c>
      <c r="H441" s="54">
        <v>716170000</v>
      </c>
      <c r="I441" s="54">
        <v>412840000</v>
      </c>
      <c r="J441" s="54">
        <v>669280000</v>
      </c>
      <c r="K441" s="54">
        <v>1056188000</v>
      </c>
      <c r="L441" s="54">
        <v>509724800</v>
      </c>
      <c r="M441" s="54">
        <v>223170000</v>
      </c>
      <c r="N441" s="54">
        <v>115480000</v>
      </c>
      <c r="O441" s="54">
        <v>88560000</v>
      </c>
      <c r="P441" s="54">
        <v>1027664000</v>
      </c>
      <c r="Q441" s="54">
        <v>330110000</v>
      </c>
      <c r="R441" s="54">
        <v>427890000</v>
      </c>
      <c r="S441" s="54">
        <v>919810000</v>
      </c>
      <c r="T441" s="54">
        <v>47450000</v>
      </c>
      <c r="U441" s="54">
        <v>1104540000</v>
      </c>
      <c r="V441" s="54">
        <v>66130000</v>
      </c>
      <c r="W441" s="54">
        <v>581150000</v>
      </c>
      <c r="X441" s="54">
        <v>0</v>
      </c>
      <c r="Y441" s="54">
        <v>219580000</v>
      </c>
      <c r="Z441" s="54">
        <v>816990000</v>
      </c>
      <c r="AA441" s="54">
        <v>11180000</v>
      </c>
      <c r="AB441" s="54">
        <v>25780000</v>
      </c>
      <c r="AC441" s="54">
        <v>174920000</v>
      </c>
      <c r="AD441" s="54">
        <v>312250000</v>
      </c>
      <c r="AE441" s="54">
        <v>110500000</v>
      </c>
      <c r="AF441" s="54">
        <v>162345600</v>
      </c>
      <c r="AG441" s="54">
        <v>29290000</v>
      </c>
      <c r="AH441" s="128" t="str">
        <f>VLOOKUP(B441,'Ma sector'!A:E,5,0)</f>
        <v>Dược phẩm và Y tế</v>
      </c>
    </row>
    <row r="442" spans="1:34">
      <c r="A442" s="54" t="s">
        <v>516</v>
      </c>
      <c r="B442" s="54">
        <v>189</v>
      </c>
      <c r="C442" s="54">
        <v>4</v>
      </c>
      <c r="D442" s="54">
        <v>2820000</v>
      </c>
      <c r="E442" s="54">
        <v>0</v>
      </c>
      <c r="F442" s="54">
        <v>0</v>
      </c>
      <c r="G442" s="54">
        <v>0</v>
      </c>
      <c r="H442" s="54">
        <v>135000</v>
      </c>
      <c r="I442" s="54">
        <v>225000</v>
      </c>
      <c r="J442" s="54">
        <v>0</v>
      </c>
      <c r="K442" s="54">
        <v>2390000</v>
      </c>
      <c r="L442" s="54">
        <v>0</v>
      </c>
      <c r="M442" s="54">
        <v>0</v>
      </c>
      <c r="N442" s="54">
        <v>0</v>
      </c>
      <c r="O442" s="54">
        <v>0</v>
      </c>
      <c r="P442" s="54">
        <v>0</v>
      </c>
      <c r="Q442" s="54">
        <v>12350000</v>
      </c>
      <c r="R442" s="54">
        <v>6390000</v>
      </c>
      <c r="S442" s="54">
        <v>22800000</v>
      </c>
      <c r="T442" s="54">
        <v>13200000</v>
      </c>
      <c r="U442" s="54">
        <v>14970000</v>
      </c>
      <c r="V442" s="54">
        <v>3500000</v>
      </c>
      <c r="W442" s="54">
        <v>3680000</v>
      </c>
      <c r="X442" s="54">
        <v>800000</v>
      </c>
      <c r="Y442" s="54">
        <v>870000</v>
      </c>
      <c r="Z442" s="54">
        <v>0</v>
      </c>
      <c r="AA442" s="54">
        <v>0</v>
      </c>
      <c r="AB442" s="54">
        <v>5680000</v>
      </c>
      <c r="AC442" s="54">
        <v>8380000</v>
      </c>
      <c r="AD442" s="54">
        <v>1820000</v>
      </c>
      <c r="AE442" s="54">
        <v>11430000</v>
      </c>
      <c r="AF442" s="54">
        <v>2688000</v>
      </c>
      <c r="AG442" s="54">
        <v>0</v>
      </c>
      <c r="AH442" s="128" t="str">
        <f>VLOOKUP(B442,'Ma sector'!A:E,5,0)</f>
        <v>Công nghiệp</v>
      </c>
    </row>
    <row r="443" spans="1:34">
      <c r="A443" s="54" t="s">
        <v>517</v>
      </c>
      <c r="B443" s="54">
        <v>256</v>
      </c>
      <c r="C443" s="54">
        <v>4</v>
      </c>
      <c r="D443" s="54">
        <v>85980000</v>
      </c>
      <c r="E443" s="54">
        <v>58000</v>
      </c>
      <c r="F443" s="54">
        <v>3517000</v>
      </c>
      <c r="G443" s="54">
        <v>127774000</v>
      </c>
      <c r="H443" s="54">
        <v>28696000</v>
      </c>
      <c r="I443" s="54">
        <v>60744000</v>
      </c>
      <c r="J443" s="54">
        <v>5400000</v>
      </c>
      <c r="K443" s="54">
        <v>258120000</v>
      </c>
      <c r="L443" s="54">
        <v>27110000</v>
      </c>
      <c r="M443" s="54">
        <v>104707000</v>
      </c>
      <c r="N443" s="54">
        <v>30340000</v>
      </c>
      <c r="O443" s="54">
        <v>77728000</v>
      </c>
      <c r="P443" s="54">
        <v>224275000</v>
      </c>
      <c r="Q443" s="54">
        <v>30548000</v>
      </c>
      <c r="R443" s="54">
        <v>272000</v>
      </c>
      <c r="S443" s="54">
        <v>27478000</v>
      </c>
      <c r="T443" s="54">
        <v>59800000</v>
      </c>
      <c r="U443" s="54">
        <v>55000</v>
      </c>
      <c r="V443" s="54">
        <v>0</v>
      </c>
      <c r="W443" s="54">
        <v>15610000</v>
      </c>
      <c r="X443" s="54">
        <v>0</v>
      </c>
      <c r="Y443" s="54">
        <v>161000</v>
      </c>
      <c r="Z443" s="54">
        <v>54000</v>
      </c>
      <c r="AA443" s="54">
        <v>54000</v>
      </c>
      <c r="AB443" s="54">
        <v>1395000</v>
      </c>
      <c r="AC443" s="54">
        <v>28162000</v>
      </c>
      <c r="AD443" s="54">
        <v>1120000</v>
      </c>
      <c r="AE443" s="54">
        <v>1915000</v>
      </c>
      <c r="AF443" s="54">
        <v>54055000</v>
      </c>
      <c r="AG443" s="54">
        <v>10800000</v>
      </c>
      <c r="AH443" s="128" t="str">
        <f>VLOOKUP(B443,'Ma sector'!A:E,5,0)</f>
        <v>Dịch vụ Tiêu dùng</v>
      </c>
    </row>
    <row r="444" spans="1:34">
      <c r="A444" s="54" t="s">
        <v>518</v>
      </c>
      <c r="B444" s="54">
        <v>228</v>
      </c>
      <c r="C444" s="54">
        <v>2</v>
      </c>
      <c r="D444" s="54">
        <v>255128000</v>
      </c>
      <c r="E444" s="54">
        <v>1606888000</v>
      </c>
      <c r="F444" s="54">
        <v>520201000</v>
      </c>
      <c r="G444" s="54">
        <v>915418000</v>
      </c>
      <c r="H444" s="54">
        <v>533188000</v>
      </c>
      <c r="I444" s="54">
        <v>1492882000</v>
      </c>
      <c r="J444" s="54">
        <v>715994000</v>
      </c>
      <c r="K444" s="54">
        <v>4495935000</v>
      </c>
      <c r="L444" s="54">
        <v>2800632000</v>
      </c>
      <c r="M444" s="54">
        <v>2371072000</v>
      </c>
      <c r="N444" s="54">
        <v>2626375600</v>
      </c>
      <c r="O444" s="54">
        <v>2352983000</v>
      </c>
      <c r="P444" s="54">
        <v>1091944000</v>
      </c>
      <c r="Q444" s="54">
        <v>386413000</v>
      </c>
      <c r="R444" s="54">
        <v>1416768000</v>
      </c>
      <c r="S444" s="54">
        <v>156766000</v>
      </c>
      <c r="T444" s="54">
        <v>896582000</v>
      </c>
      <c r="U444" s="54">
        <v>239520000</v>
      </c>
      <c r="V444" s="54">
        <v>752545000</v>
      </c>
      <c r="W444" s="54">
        <v>722880000</v>
      </c>
      <c r="X444" s="54">
        <v>38593000</v>
      </c>
      <c r="Y444" s="54">
        <v>348757000</v>
      </c>
      <c r="Z444" s="54">
        <v>556637000</v>
      </c>
      <c r="AA444" s="54">
        <v>366529000</v>
      </c>
      <c r="AB444" s="54">
        <v>633620000</v>
      </c>
      <c r="AC444" s="54">
        <v>14288000</v>
      </c>
      <c r="AD444" s="54">
        <v>564450000</v>
      </c>
      <c r="AE444" s="54">
        <v>65011000</v>
      </c>
      <c r="AF444" s="54">
        <v>262525000</v>
      </c>
      <c r="AG444" s="54">
        <v>200464000</v>
      </c>
      <c r="AH444" s="128" t="str">
        <f>VLOOKUP(B444,'Ma sector'!A:E,5,0)</f>
        <v>Hàng Tiêu dùng</v>
      </c>
    </row>
    <row r="445" spans="1:34">
      <c r="A445" s="54" t="s">
        <v>519</v>
      </c>
      <c r="B445" s="54">
        <v>159</v>
      </c>
      <c r="C445" s="54">
        <v>2</v>
      </c>
      <c r="D445" s="54">
        <v>66883000</v>
      </c>
      <c r="E445" s="54">
        <v>46845000</v>
      </c>
      <c r="F445" s="54">
        <v>12630000</v>
      </c>
      <c r="G445" s="54">
        <v>76312000</v>
      </c>
      <c r="H445" s="54">
        <v>161050000</v>
      </c>
      <c r="I445" s="54">
        <v>25999000</v>
      </c>
      <c r="J445" s="54">
        <v>131829000</v>
      </c>
      <c r="K445" s="54">
        <v>32923000</v>
      </c>
      <c r="L445" s="54">
        <v>35741000</v>
      </c>
      <c r="M445" s="54">
        <v>150112000</v>
      </c>
      <c r="N445" s="54">
        <v>64531000</v>
      </c>
      <c r="O445" s="54">
        <v>33850000</v>
      </c>
      <c r="P445" s="54">
        <v>108090000</v>
      </c>
      <c r="Q445" s="54">
        <v>195384000</v>
      </c>
      <c r="R445" s="54">
        <v>50552000</v>
      </c>
      <c r="S445" s="54">
        <v>28073000</v>
      </c>
      <c r="T445" s="54">
        <v>82502000</v>
      </c>
      <c r="U445" s="54">
        <v>138000000</v>
      </c>
      <c r="V445" s="54">
        <v>25400000</v>
      </c>
      <c r="W445" s="54">
        <v>75979000</v>
      </c>
      <c r="X445" s="54">
        <v>69885000</v>
      </c>
      <c r="Y445" s="54">
        <v>11756000</v>
      </c>
      <c r="Z445" s="54">
        <v>470429000</v>
      </c>
      <c r="AA445" s="54">
        <v>125264000</v>
      </c>
      <c r="AB445" s="54">
        <v>11005000</v>
      </c>
      <c r="AC445" s="54">
        <v>0</v>
      </c>
      <c r="AD445" s="54">
        <v>2132000</v>
      </c>
      <c r="AE445" s="54">
        <v>12727000</v>
      </c>
      <c r="AF445" s="54">
        <v>73458000</v>
      </c>
      <c r="AG445" s="54">
        <v>0</v>
      </c>
      <c r="AH445" s="128" t="str">
        <f>VLOOKUP(B445,'Ma sector'!A:E,5,0)</f>
        <v>Nguyên vật liệu</v>
      </c>
    </row>
    <row r="446" spans="1:34">
      <c r="A446" s="54" t="s">
        <v>520</v>
      </c>
      <c r="B446" s="54">
        <v>311</v>
      </c>
      <c r="C446" s="54">
        <v>4</v>
      </c>
      <c r="D446" s="54">
        <v>74466000</v>
      </c>
      <c r="E446" s="54">
        <v>64686000</v>
      </c>
      <c r="F446" s="54">
        <v>143500000</v>
      </c>
      <c r="G446" s="54">
        <v>55770000</v>
      </c>
      <c r="H446" s="54">
        <v>88102000</v>
      </c>
      <c r="I446" s="54">
        <v>271560400</v>
      </c>
      <c r="J446" s="54">
        <v>74560000</v>
      </c>
      <c r="K446" s="54">
        <v>441761800</v>
      </c>
      <c r="L446" s="54">
        <v>132783500</v>
      </c>
      <c r="M446" s="54">
        <v>64562000</v>
      </c>
      <c r="N446" s="54">
        <v>39476800</v>
      </c>
      <c r="O446" s="54">
        <v>91916000</v>
      </c>
      <c r="P446" s="54">
        <v>15000000</v>
      </c>
      <c r="Q446" s="54">
        <v>46561600</v>
      </c>
      <c r="R446" s="54">
        <v>67650000</v>
      </c>
      <c r="S446" s="54">
        <v>65700000</v>
      </c>
      <c r="T446" s="54">
        <v>331020000</v>
      </c>
      <c r="U446" s="54">
        <v>153180000</v>
      </c>
      <c r="V446" s="54">
        <v>91308100</v>
      </c>
      <c r="W446" s="54">
        <v>211460000</v>
      </c>
      <c r="X446" s="54">
        <v>37595000</v>
      </c>
      <c r="Y446" s="54">
        <v>145960000</v>
      </c>
      <c r="Z446" s="54">
        <v>777422400</v>
      </c>
      <c r="AA446" s="54">
        <v>42973600</v>
      </c>
      <c r="AB446" s="54">
        <v>66590000</v>
      </c>
      <c r="AC446" s="54">
        <v>156870000</v>
      </c>
      <c r="AD446" s="54">
        <v>750000</v>
      </c>
      <c r="AE446" s="54">
        <v>148760000</v>
      </c>
      <c r="AF446" s="54">
        <v>212554000</v>
      </c>
      <c r="AG446" s="54">
        <v>41680000</v>
      </c>
      <c r="AH446" s="128" t="str">
        <f>VLOOKUP(B446,'Ma sector'!A:E,5,0)</f>
        <v>Công nghệ Thông tin</v>
      </c>
    </row>
    <row r="447" spans="1:34">
      <c r="A447" s="54" t="s">
        <v>521</v>
      </c>
      <c r="B447" s="54">
        <v>274</v>
      </c>
      <c r="C447" s="54">
        <v>2</v>
      </c>
      <c r="D447" s="54">
        <v>46565935000</v>
      </c>
      <c r="E447" s="54">
        <v>42133753000</v>
      </c>
      <c r="F447" s="54">
        <v>56930786000</v>
      </c>
      <c r="G447" s="54">
        <v>37904891000</v>
      </c>
      <c r="H447" s="54">
        <v>37953160000</v>
      </c>
      <c r="I447" s="54">
        <v>37227296000</v>
      </c>
      <c r="J447" s="54">
        <v>28929650000</v>
      </c>
      <c r="K447" s="54">
        <v>21849565000</v>
      </c>
      <c r="L447" s="54">
        <v>18364273000</v>
      </c>
      <c r="M447" s="54">
        <v>50573163000</v>
      </c>
      <c r="N447" s="54">
        <v>35203898000</v>
      </c>
      <c r="O447" s="54">
        <v>37154471000</v>
      </c>
      <c r="P447" s="54">
        <v>21112156000</v>
      </c>
      <c r="Q447" s="54">
        <v>24511557000</v>
      </c>
      <c r="R447" s="54">
        <v>20661571000</v>
      </c>
      <c r="S447" s="54">
        <v>12530796000</v>
      </c>
      <c r="T447" s="54">
        <v>41527381000</v>
      </c>
      <c r="U447" s="54">
        <v>51242614000</v>
      </c>
      <c r="V447" s="54">
        <v>25233035000</v>
      </c>
      <c r="W447" s="54">
        <v>33323566000</v>
      </c>
      <c r="X447" s="54">
        <v>146916667000</v>
      </c>
      <c r="Y447" s="54">
        <v>33729429000</v>
      </c>
      <c r="Z447" s="54">
        <v>46767983000</v>
      </c>
      <c r="AA447" s="54">
        <v>35105278000</v>
      </c>
      <c r="AB447" s="54">
        <v>36092078000</v>
      </c>
      <c r="AC447" s="54">
        <v>41509828000</v>
      </c>
      <c r="AD447" s="54">
        <v>23773763000</v>
      </c>
      <c r="AE447" s="54">
        <v>42395388000</v>
      </c>
      <c r="AF447" s="54">
        <v>45920695000</v>
      </c>
      <c r="AG447" s="54">
        <v>35900857000</v>
      </c>
      <c r="AH447" s="128" t="str">
        <f>VLOOKUP(B447,'Ma sector'!A:E,5,0)</f>
        <v>Tiện ích Cộng đồng</v>
      </c>
    </row>
    <row r="448" spans="1:34">
      <c r="A448" s="54" t="s">
        <v>522</v>
      </c>
      <c r="B448" s="54">
        <v>195</v>
      </c>
      <c r="C448" s="54">
        <v>4</v>
      </c>
      <c r="D448" s="54">
        <v>0</v>
      </c>
      <c r="E448" s="54">
        <v>1730000</v>
      </c>
      <c r="F448" s="54">
        <v>0</v>
      </c>
      <c r="G448" s="54">
        <v>4570000</v>
      </c>
      <c r="H448" s="54">
        <v>2120000</v>
      </c>
      <c r="I448" s="54">
        <v>880000</v>
      </c>
      <c r="J448" s="54">
        <v>0</v>
      </c>
      <c r="K448" s="54">
        <v>0</v>
      </c>
      <c r="L448" s="54">
        <v>0</v>
      </c>
      <c r="M448" s="54">
        <v>1760000</v>
      </c>
      <c r="N448" s="54">
        <v>3520000</v>
      </c>
      <c r="O448" s="54">
        <v>240000</v>
      </c>
      <c r="P448" s="54">
        <v>1760000</v>
      </c>
      <c r="Q448" s="54">
        <v>0</v>
      </c>
      <c r="R448" s="54">
        <v>0</v>
      </c>
      <c r="S448" s="54">
        <v>2730000</v>
      </c>
      <c r="T448" s="54">
        <v>0</v>
      </c>
      <c r="U448" s="54">
        <v>0</v>
      </c>
      <c r="V448" s="54">
        <v>220000</v>
      </c>
      <c r="W448" s="54">
        <v>2100000</v>
      </c>
      <c r="X448" s="54">
        <v>0</v>
      </c>
      <c r="Y448" s="54">
        <v>0</v>
      </c>
      <c r="Z448" s="54">
        <v>220000</v>
      </c>
      <c r="AA448" s="54">
        <v>0</v>
      </c>
      <c r="AB448" s="54">
        <v>1900000</v>
      </c>
      <c r="AC448" s="54">
        <v>31000000</v>
      </c>
      <c r="AD448" s="54">
        <v>210000</v>
      </c>
      <c r="AE448" s="54">
        <v>0</v>
      </c>
      <c r="AF448" s="54">
        <v>200000</v>
      </c>
      <c r="AG448" s="54">
        <v>0</v>
      </c>
      <c r="AH448" s="128" t="str">
        <f>VLOOKUP(B448,'Ma sector'!A:E,5,0)</f>
        <v>Công nghiệp</v>
      </c>
    </row>
    <row r="449" spans="1:34">
      <c r="A449" s="54" t="s">
        <v>523</v>
      </c>
      <c r="B449" s="54">
        <v>180</v>
      </c>
      <c r="C449" s="54">
        <v>4</v>
      </c>
      <c r="D449" s="54">
        <v>2310000</v>
      </c>
      <c r="E449" s="54">
        <v>17550000</v>
      </c>
      <c r="F449" s="54">
        <v>19520000</v>
      </c>
      <c r="G449" s="54">
        <v>1730000</v>
      </c>
      <c r="H449" s="54">
        <v>0</v>
      </c>
      <c r="I449" s="54">
        <v>2912000</v>
      </c>
      <c r="J449" s="54">
        <v>1750000</v>
      </c>
      <c r="K449" s="54">
        <v>3150000</v>
      </c>
      <c r="L449" s="54">
        <v>1318000</v>
      </c>
      <c r="M449" s="54">
        <v>3075500</v>
      </c>
      <c r="N449" s="54">
        <v>310000</v>
      </c>
      <c r="O449" s="54">
        <v>18224000</v>
      </c>
      <c r="P449" s="54">
        <v>4350000</v>
      </c>
      <c r="Q449" s="54">
        <v>1350000</v>
      </c>
      <c r="R449" s="54">
        <v>12650000</v>
      </c>
      <c r="S449" s="54">
        <v>11027500</v>
      </c>
      <c r="T449" s="54">
        <v>81000</v>
      </c>
      <c r="U449" s="54">
        <v>0</v>
      </c>
      <c r="V449" s="54">
        <v>620000</v>
      </c>
      <c r="W449" s="54">
        <v>4620000</v>
      </c>
      <c r="X449" s="54">
        <v>0</v>
      </c>
      <c r="Y449" s="54">
        <v>0</v>
      </c>
      <c r="Z449" s="54">
        <v>590000</v>
      </c>
      <c r="AA449" s="54">
        <v>175500</v>
      </c>
      <c r="AB449" s="54">
        <v>290000</v>
      </c>
      <c r="AC449" s="54">
        <v>270000</v>
      </c>
      <c r="AD449" s="54">
        <v>0</v>
      </c>
      <c r="AE449" s="54">
        <v>540000</v>
      </c>
      <c r="AF449" s="54">
        <v>2810000</v>
      </c>
      <c r="AG449" s="54">
        <v>0</v>
      </c>
      <c r="AH449" s="128" t="str">
        <f>VLOOKUP(B449,'Ma sector'!A:E,5,0)</f>
        <v>Công nghiệp</v>
      </c>
    </row>
    <row r="450" spans="1:34">
      <c r="A450" s="54" t="s">
        <v>524</v>
      </c>
      <c r="B450" s="54">
        <v>336</v>
      </c>
      <c r="C450" s="54">
        <v>4</v>
      </c>
      <c r="D450" s="54">
        <v>114783000</v>
      </c>
      <c r="E450" s="54">
        <v>64897000</v>
      </c>
      <c r="F450" s="54">
        <v>95334000</v>
      </c>
      <c r="G450" s="54">
        <v>21139000</v>
      </c>
      <c r="H450" s="54">
        <v>17770000</v>
      </c>
      <c r="I450" s="54">
        <v>77819000</v>
      </c>
      <c r="J450" s="54">
        <v>72098000</v>
      </c>
      <c r="K450" s="54">
        <v>154100000</v>
      </c>
      <c r="L450" s="54">
        <v>782358000</v>
      </c>
      <c r="M450" s="54">
        <v>112799000</v>
      </c>
      <c r="N450" s="54">
        <v>10000000</v>
      </c>
      <c r="O450" s="54">
        <v>152513000</v>
      </c>
      <c r="P450" s="54">
        <v>206030000</v>
      </c>
      <c r="Q450" s="54">
        <v>22601000</v>
      </c>
      <c r="R450" s="54">
        <v>10815000</v>
      </c>
      <c r="S450" s="54">
        <v>42000000</v>
      </c>
      <c r="T450" s="54">
        <v>38055000</v>
      </c>
      <c r="U450" s="54">
        <v>14236000</v>
      </c>
      <c r="V450" s="54">
        <v>476802000</v>
      </c>
      <c r="W450" s="54">
        <v>50959000</v>
      </c>
      <c r="X450" s="54">
        <v>22340000</v>
      </c>
      <c r="Y450" s="54">
        <v>18663000</v>
      </c>
      <c r="Z450" s="54">
        <v>57333000</v>
      </c>
      <c r="AA450" s="54">
        <v>13580000</v>
      </c>
      <c r="AB450" s="54">
        <v>41880000</v>
      </c>
      <c r="AC450" s="54">
        <v>1797157000</v>
      </c>
      <c r="AD450" s="54">
        <v>47008000</v>
      </c>
      <c r="AE450" s="54">
        <v>32819000</v>
      </c>
      <c r="AF450" s="54">
        <v>8351000</v>
      </c>
      <c r="AG450" s="54">
        <v>27630000</v>
      </c>
      <c r="AH450" s="128" t="str">
        <f>VLOOKUP(B450,'Ma sector'!A:E,5,0)</f>
        <v>Tài chính</v>
      </c>
    </row>
    <row r="451" spans="1:34">
      <c r="A451" s="54" t="s">
        <v>525</v>
      </c>
      <c r="B451" s="54">
        <v>238</v>
      </c>
      <c r="C451" s="54">
        <v>4</v>
      </c>
      <c r="D451" s="54">
        <v>30450000</v>
      </c>
      <c r="E451" s="54">
        <v>285000000</v>
      </c>
      <c r="F451" s="54">
        <v>0</v>
      </c>
      <c r="G451" s="54">
        <v>0</v>
      </c>
      <c r="H451" s="54">
        <v>0</v>
      </c>
      <c r="I451" s="54">
        <v>0</v>
      </c>
      <c r="J451" s="54">
        <v>0</v>
      </c>
      <c r="K451" s="54">
        <v>0</v>
      </c>
      <c r="L451" s="54">
        <v>63600000</v>
      </c>
      <c r="M451" s="54">
        <v>13800000</v>
      </c>
      <c r="N451" s="54">
        <v>3840000</v>
      </c>
      <c r="O451" s="54">
        <v>49340000</v>
      </c>
      <c r="P451" s="54">
        <v>6660000</v>
      </c>
      <c r="Q451" s="54">
        <v>0</v>
      </c>
      <c r="R451" s="54">
        <v>0</v>
      </c>
      <c r="S451" s="54">
        <v>4775000</v>
      </c>
      <c r="T451" s="54">
        <v>7990000</v>
      </c>
      <c r="U451" s="54">
        <v>33200000</v>
      </c>
      <c r="V451" s="54">
        <v>7000000</v>
      </c>
      <c r="W451" s="54">
        <v>10500000</v>
      </c>
      <c r="X451" s="54">
        <v>0</v>
      </c>
      <c r="Y451" s="54">
        <v>47630000</v>
      </c>
      <c r="Z451" s="54">
        <v>22600000</v>
      </c>
      <c r="AA451" s="54">
        <v>0</v>
      </c>
      <c r="AB451" s="54">
        <v>0</v>
      </c>
      <c r="AC451" s="54">
        <v>0</v>
      </c>
      <c r="AD451" s="54">
        <v>2940000</v>
      </c>
      <c r="AE451" s="54">
        <v>0</v>
      </c>
      <c r="AF451" s="54">
        <v>0</v>
      </c>
      <c r="AG451" s="54">
        <v>0</v>
      </c>
      <c r="AH451" s="128" t="str">
        <f>VLOOKUP(B451,'Ma sector'!A:E,5,0)</f>
        <v>Dược phẩm và Y tế</v>
      </c>
    </row>
    <row r="452" spans="1:34">
      <c r="A452" s="54" t="s">
        <v>526</v>
      </c>
      <c r="B452" s="54">
        <v>195</v>
      </c>
      <c r="C452" s="54">
        <v>4</v>
      </c>
      <c r="D452" s="54">
        <v>313460000</v>
      </c>
      <c r="E452" s="54">
        <v>706960000</v>
      </c>
      <c r="F452" s="54">
        <v>33090000</v>
      </c>
      <c r="G452" s="54">
        <v>450510000</v>
      </c>
      <c r="H452" s="54">
        <v>76080000</v>
      </c>
      <c r="I452" s="54">
        <v>131929000</v>
      </c>
      <c r="J452" s="54">
        <v>41180000</v>
      </c>
      <c r="K452" s="54">
        <v>107160000</v>
      </c>
      <c r="L452" s="54">
        <v>9900000</v>
      </c>
      <c r="M452" s="54">
        <v>33660000</v>
      </c>
      <c r="N452" s="54">
        <v>13000000</v>
      </c>
      <c r="O452" s="54">
        <v>133100000</v>
      </c>
      <c r="P452" s="54">
        <v>165120000</v>
      </c>
      <c r="Q452" s="54">
        <v>308390000</v>
      </c>
      <c r="R452" s="54">
        <v>124100000</v>
      </c>
      <c r="S452" s="54">
        <v>111330000</v>
      </c>
      <c r="T452" s="54">
        <v>49200000</v>
      </c>
      <c r="U452" s="54">
        <v>41360000</v>
      </c>
      <c r="V452" s="54">
        <v>130660000</v>
      </c>
      <c r="W452" s="54">
        <v>1880000</v>
      </c>
      <c r="X452" s="54">
        <v>0</v>
      </c>
      <c r="Y452" s="54">
        <v>194240000</v>
      </c>
      <c r="Z452" s="54">
        <v>462100000</v>
      </c>
      <c r="AA452" s="54">
        <v>11700000</v>
      </c>
      <c r="AB452" s="54">
        <v>0</v>
      </c>
      <c r="AC452" s="54">
        <v>8200000</v>
      </c>
      <c r="AD452" s="54">
        <v>13260000</v>
      </c>
      <c r="AE452" s="54">
        <v>4650000</v>
      </c>
      <c r="AF452" s="54">
        <v>95600000</v>
      </c>
      <c r="AG452" s="54">
        <v>8100000</v>
      </c>
      <c r="AH452" s="128" t="str">
        <f>VLOOKUP(B452,'Ma sector'!A:E,5,0)</f>
        <v>Công nghiệp</v>
      </c>
    </row>
    <row r="453" spans="1:34">
      <c r="A453" s="54" t="s">
        <v>527</v>
      </c>
      <c r="B453" s="54">
        <v>194</v>
      </c>
      <c r="C453" s="54">
        <v>4</v>
      </c>
      <c r="D453" s="54">
        <v>0</v>
      </c>
      <c r="E453" s="54">
        <v>7760000</v>
      </c>
      <c r="F453" s="54">
        <v>4950000</v>
      </c>
      <c r="G453" s="54">
        <v>1040000</v>
      </c>
      <c r="H453" s="54">
        <v>3270000</v>
      </c>
      <c r="I453" s="54">
        <v>5600000</v>
      </c>
      <c r="J453" s="54">
        <v>1010000</v>
      </c>
      <c r="K453" s="54">
        <v>1090000</v>
      </c>
      <c r="L453" s="54">
        <v>990000</v>
      </c>
      <c r="M453" s="54">
        <v>0</v>
      </c>
      <c r="N453" s="54">
        <v>900000</v>
      </c>
      <c r="O453" s="54">
        <v>810000</v>
      </c>
      <c r="P453" s="54">
        <v>5840000</v>
      </c>
      <c r="Q453" s="54">
        <v>800000</v>
      </c>
      <c r="R453" s="54">
        <v>880000</v>
      </c>
      <c r="S453" s="54">
        <v>13600000</v>
      </c>
      <c r="T453" s="54">
        <v>0</v>
      </c>
      <c r="U453" s="54">
        <v>870000</v>
      </c>
      <c r="V453" s="54">
        <v>4750000</v>
      </c>
      <c r="W453" s="54">
        <v>3650000</v>
      </c>
      <c r="X453" s="54">
        <v>0</v>
      </c>
      <c r="Y453" s="54">
        <v>740000</v>
      </c>
      <c r="Z453" s="54">
        <v>810000</v>
      </c>
      <c r="AA453" s="54">
        <v>0</v>
      </c>
      <c r="AB453" s="54">
        <v>8900000</v>
      </c>
      <c r="AC453" s="54">
        <v>0</v>
      </c>
      <c r="AD453" s="54">
        <v>4800000</v>
      </c>
      <c r="AE453" s="54">
        <v>5200000</v>
      </c>
      <c r="AF453" s="54">
        <v>5650000</v>
      </c>
      <c r="AG453" s="54">
        <v>6100000</v>
      </c>
      <c r="AH453" s="128" t="str">
        <f>VLOOKUP(B453,'Ma sector'!A:E,5,0)</f>
        <v>Công nghiệp</v>
      </c>
    </row>
    <row r="454" spans="1:34">
      <c r="A454" s="54" t="s">
        <v>528</v>
      </c>
      <c r="B454" s="54">
        <v>194</v>
      </c>
      <c r="C454" s="54">
        <v>4</v>
      </c>
      <c r="D454" s="54">
        <v>0</v>
      </c>
      <c r="E454" s="54">
        <v>1640000</v>
      </c>
      <c r="F454" s="54">
        <v>0</v>
      </c>
      <c r="G454" s="54">
        <v>1790000</v>
      </c>
      <c r="H454" s="54">
        <v>46200000</v>
      </c>
      <c r="I454" s="54">
        <v>3180000</v>
      </c>
      <c r="J454" s="54">
        <v>0</v>
      </c>
      <c r="K454" s="54">
        <v>13950000</v>
      </c>
      <c r="L454" s="54">
        <v>0</v>
      </c>
      <c r="M454" s="54">
        <v>0</v>
      </c>
      <c r="N454" s="54">
        <v>1450000</v>
      </c>
      <c r="O454" s="54">
        <v>0</v>
      </c>
      <c r="P454" s="54">
        <v>1310000</v>
      </c>
      <c r="Q454" s="54">
        <v>1200000</v>
      </c>
      <c r="R454" s="54">
        <v>7110000</v>
      </c>
      <c r="S454" s="54">
        <v>0</v>
      </c>
      <c r="T454" s="54">
        <v>1100000</v>
      </c>
      <c r="U454" s="54">
        <v>990000</v>
      </c>
      <c r="V454" s="54">
        <v>0</v>
      </c>
      <c r="W454" s="54">
        <v>62000000</v>
      </c>
      <c r="X454" s="54">
        <v>0</v>
      </c>
      <c r="Y454" s="54">
        <v>0</v>
      </c>
      <c r="Z454" s="54">
        <v>100210000</v>
      </c>
      <c r="AA454" s="54">
        <v>12500000</v>
      </c>
      <c r="AB454" s="54">
        <v>0</v>
      </c>
      <c r="AC454" s="54">
        <v>0</v>
      </c>
      <c r="AD454" s="54">
        <v>0</v>
      </c>
      <c r="AE454" s="54">
        <v>0</v>
      </c>
      <c r="AF454" s="54">
        <v>0</v>
      </c>
      <c r="AG454" s="54">
        <v>1370000</v>
      </c>
      <c r="AH454" s="128" t="str">
        <f>VLOOKUP(B454,'Ma sector'!A:E,5,0)</f>
        <v>Công nghiệp</v>
      </c>
    </row>
    <row r="455" spans="1:34">
      <c r="A455" s="54" t="s">
        <v>1723</v>
      </c>
      <c r="B455" s="54">
        <v>253</v>
      </c>
      <c r="C455" s="54">
        <v>4</v>
      </c>
      <c r="AC455" s="54">
        <v>265800000</v>
      </c>
      <c r="AD455" s="54">
        <v>39800000</v>
      </c>
      <c r="AE455" s="54">
        <v>0</v>
      </c>
      <c r="AF455" s="54">
        <v>6400000</v>
      </c>
      <c r="AG455" s="54">
        <v>12600000</v>
      </c>
      <c r="AH455" s="128" t="str">
        <f>VLOOKUP(B455,'Ma sector'!A:E,5,0)</f>
        <v>Dịch vụ Tiêu dùng</v>
      </c>
    </row>
    <row r="456" spans="1:34">
      <c r="A456" s="54" t="s">
        <v>529</v>
      </c>
      <c r="B456" s="54">
        <v>181</v>
      </c>
      <c r="C456" s="54">
        <v>4</v>
      </c>
      <c r="D456" s="54">
        <v>710000</v>
      </c>
      <c r="E456" s="54">
        <v>31230000</v>
      </c>
      <c r="F456" s="54">
        <v>74570000</v>
      </c>
      <c r="G456" s="54">
        <v>285620000</v>
      </c>
      <c r="H456" s="54">
        <v>134100000</v>
      </c>
      <c r="I456" s="54">
        <v>582800000</v>
      </c>
      <c r="J456" s="54">
        <v>196630000</v>
      </c>
      <c r="K456" s="54">
        <v>297760000</v>
      </c>
      <c r="L456" s="54">
        <v>56090000</v>
      </c>
      <c r="M456" s="54">
        <v>76910000</v>
      </c>
      <c r="N456" s="54">
        <v>207350000</v>
      </c>
      <c r="O456" s="54">
        <v>144930000</v>
      </c>
      <c r="P456" s="54">
        <v>30530000</v>
      </c>
      <c r="Q456" s="54">
        <v>8480000</v>
      </c>
      <c r="R456" s="54">
        <v>14370000</v>
      </c>
      <c r="S456" s="54">
        <v>26360000</v>
      </c>
      <c r="T456" s="54">
        <v>274580000</v>
      </c>
      <c r="U456" s="54">
        <v>78610000</v>
      </c>
      <c r="V456" s="54">
        <v>17760000</v>
      </c>
      <c r="W456" s="54">
        <v>63520000</v>
      </c>
      <c r="X456" s="54">
        <v>0</v>
      </c>
      <c r="Y456" s="54">
        <v>22000000</v>
      </c>
      <c r="Z456" s="54">
        <v>15320000</v>
      </c>
      <c r="AA456" s="54">
        <v>43310000</v>
      </c>
      <c r="AB456" s="54">
        <v>24830000</v>
      </c>
      <c r="AC456" s="54">
        <v>2830000</v>
      </c>
      <c r="AD456" s="54">
        <v>2160000</v>
      </c>
      <c r="AE456" s="54">
        <v>7320000</v>
      </c>
      <c r="AF456" s="54">
        <v>21860000</v>
      </c>
      <c r="AG456" s="54">
        <v>35370000</v>
      </c>
      <c r="AH456" s="128" t="str">
        <f>VLOOKUP(B456,'Ma sector'!A:E,5,0)</f>
        <v>Công nghiệp</v>
      </c>
    </row>
    <row r="457" spans="1:34">
      <c r="A457" s="54" t="s">
        <v>530</v>
      </c>
      <c r="B457" s="54">
        <v>300</v>
      </c>
      <c r="C457" s="54">
        <v>4</v>
      </c>
      <c r="D457" s="54">
        <v>50720000</v>
      </c>
      <c r="E457" s="54">
        <v>562740000</v>
      </c>
      <c r="F457" s="54">
        <v>429860000</v>
      </c>
      <c r="G457" s="54">
        <v>3169330000</v>
      </c>
      <c r="H457" s="54">
        <v>4245281500</v>
      </c>
      <c r="I457" s="54">
        <v>8765682500</v>
      </c>
      <c r="J457" s="54">
        <v>6516720000</v>
      </c>
      <c r="K457" s="54">
        <v>3081862500</v>
      </c>
      <c r="L457" s="54">
        <v>4837945000</v>
      </c>
      <c r="M457" s="54">
        <v>10833917500</v>
      </c>
      <c r="N457" s="54">
        <v>6173722000</v>
      </c>
      <c r="O457" s="54">
        <v>6467870000</v>
      </c>
      <c r="P457" s="54">
        <v>7447370000</v>
      </c>
      <c r="Q457" s="54">
        <v>2016910000</v>
      </c>
      <c r="R457" s="54">
        <v>3137230000</v>
      </c>
      <c r="S457" s="54">
        <v>2338360000</v>
      </c>
      <c r="T457" s="54">
        <v>1746310000</v>
      </c>
      <c r="U457" s="54">
        <v>2495310000</v>
      </c>
      <c r="V457" s="54">
        <v>386400000</v>
      </c>
      <c r="W457" s="54">
        <v>1415380000</v>
      </c>
      <c r="X457" s="54">
        <v>134770000</v>
      </c>
      <c r="Y457" s="54">
        <v>1217810000</v>
      </c>
      <c r="Z457" s="54">
        <v>1322920000</v>
      </c>
      <c r="AA457" s="54">
        <v>1157780000</v>
      </c>
      <c r="AB457" s="54">
        <v>3869930000</v>
      </c>
      <c r="AC457" s="54">
        <v>260890000</v>
      </c>
      <c r="AD457" s="54">
        <v>383650000</v>
      </c>
      <c r="AE457" s="54">
        <v>353430000</v>
      </c>
      <c r="AF457" s="54">
        <v>216180000</v>
      </c>
      <c r="AG457" s="54">
        <v>5420977500</v>
      </c>
      <c r="AH457" s="128" t="str">
        <f>VLOOKUP(B457,'Ma sector'!A:E,5,0)</f>
        <v>Tài chính</v>
      </c>
    </row>
    <row r="458" spans="1:34">
      <c r="A458" s="54" t="s">
        <v>531</v>
      </c>
      <c r="B458" s="54">
        <v>180</v>
      </c>
      <c r="C458" s="54">
        <v>4</v>
      </c>
      <c r="D458" s="54">
        <v>1254380000</v>
      </c>
      <c r="E458" s="54">
        <v>1901982000</v>
      </c>
      <c r="F458" s="54">
        <v>3005209000</v>
      </c>
      <c r="G458" s="54">
        <v>1874663000</v>
      </c>
      <c r="H458" s="54">
        <v>878896000</v>
      </c>
      <c r="I458" s="54">
        <v>1680505000</v>
      </c>
      <c r="J458" s="54">
        <v>1621273000</v>
      </c>
      <c r="K458" s="54">
        <v>980277000</v>
      </c>
      <c r="L458" s="54">
        <v>499937000</v>
      </c>
      <c r="M458" s="54">
        <v>1006997000</v>
      </c>
      <c r="N458" s="54">
        <v>4981905000</v>
      </c>
      <c r="O458" s="54">
        <v>2487931000</v>
      </c>
      <c r="P458" s="54">
        <v>311908000</v>
      </c>
      <c r="Q458" s="54">
        <v>522862000</v>
      </c>
      <c r="R458" s="54">
        <v>951557000</v>
      </c>
      <c r="S458" s="54">
        <v>980593000</v>
      </c>
      <c r="T458" s="54">
        <v>805597000</v>
      </c>
      <c r="U458" s="54">
        <v>950936000</v>
      </c>
      <c r="V458" s="54">
        <v>149391000</v>
      </c>
      <c r="W458" s="54">
        <v>896724000</v>
      </c>
      <c r="X458" s="54">
        <v>283474000</v>
      </c>
      <c r="Y458" s="54">
        <v>531945000</v>
      </c>
      <c r="Z458" s="54">
        <v>1051545000</v>
      </c>
      <c r="AA458" s="54">
        <v>765712000</v>
      </c>
      <c r="AB458" s="54">
        <v>183740000</v>
      </c>
      <c r="AC458" s="54">
        <v>277056000</v>
      </c>
      <c r="AD458" s="54">
        <v>1406592000</v>
      </c>
      <c r="AE458" s="54">
        <v>38115000</v>
      </c>
      <c r="AF458" s="54">
        <v>1063185000</v>
      </c>
      <c r="AG458" s="54">
        <v>1261810000</v>
      </c>
      <c r="AH458" s="128" t="str">
        <f>VLOOKUP(B458,'Ma sector'!A:E,5,0)</f>
        <v>Công nghiệp</v>
      </c>
    </row>
    <row r="459" spans="1:34">
      <c r="A459" s="54" t="s">
        <v>532</v>
      </c>
      <c r="B459" s="54">
        <v>181</v>
      </c>
      <c r="C459" s="54">
        <v>4</v>
      </c>
      <c r="D459" s="54">
        <v>597101000</v>
      </c>
      <c r="E459" s="54">
        <v>203139000</v>
      </c>
      <c r="F459" s="54">
        <v>79350000</v>
      </c>
      <c r="G459" s="54">
        <v>504298000</v>
      </c>
      <c r="H459" s="54">
        <v>317433000</v>
      </c>
      <c r="I459" s="54">
        <v>194912000</v>
      </c>
      <c r="J459" s="54">
        <v>573967000</v>
      </c>
      <c r="K459" s="54">
        <v>652820000</v>
      </c>
      <c r="L459" s="54">
        <v>14880000</v>
      </c>
      <c r="M459" s="54">
        <v>600748000</v>
      </c>
      <c r="N459" s="54">
        <v>138483000</v>
      </c>
      <c r="O459" s="54">
        <v>87719000</v>
      </c>
      <c r="P459" s="54">
        <v>407498000</v>
      </c>
      <c r="Q459" s="54">
        <v>121704000</v>
      </c>
      <c r="R459" s="54">
        <v>252518000</v>
      </c>
      <c r="S459" s="54">
        <v>604740000</v>
      </c>
      <c r="T459" s="54">
        <v>131334000</v>
      </c>
      <c r="U459" s="54">
        <v>282340000</v>
      </c>
      <c r="V459" s="54">
        <v>335769000</v>
      </c>
      <c r="W459" s="54">
        <v>151015000</v>
      </c>
      <c r="X459" s="54">
        <v>225100000</v>
      </c>
      <c r="Y459" s="54">
        <v>538643000</v>
      </c>
      <c r="Z459" s="54">
        <v>254009000</v>
      </c>
      <c r="AA459" s="54">
        <v>59256000</v>
      </c>
      <c r="AB459" s="54">
        <v>294990000</v>
      </c>
      <c r="AC459" s="54">
        <v>246015000</v>
      </c>
      <c r="AD459" s="54">
        <v>983348000</v>
      </c>
      <c r="AE459" s="54">
        <v>1308209000</v>
      </c>
      <c r="AF459" s="54">
        <v>209400000</v>
      </c>
      <c r="AG459" s="54">
        <v>37145000</v>
      </c>
      <c r="AH459" s="128" t="str">
        <f>VLOOKUP(B459,'Ma sector'!A:E,5,0)</f>
        <v>Công nghiệp</v>
      </c>
    </row>
    <row r="460" spans="1:34">
      <c r="A460" s="54" t="s">
        <v>533</v>
      </c>
      <c r="B460" s="54">
        <v>290</v>
      </c>
      <c r="C460" s="54">
        <v>3</v>
      </c>
      <c r="D460" s="54">
        <v>8400000</v>
      </c>
      <c r="E460" s="54">
        <v>380000</v>
      </c>
      <c r="F460" s="54">
        <v>3150000</v>
      </c>
      <c r="G460" s="54">
        <v>0</v>
      </c>
      <c r="H460" s="54">
        <v>0</v>
      </c>
      <c r="I460" s="54">
        <v>0</v>
      </c>
      <c r="J460" s="54">
        <v>17280000</v>
      </c>
      <c r="K460" s="54">
        <v>10995900</v>
      </c>
      <c r="L460" s="54">
        <v>16520000</v>
      </c>
      <c r="M460" s="54">
        <v>0</v>
      </c>
      <c r="N460" s="54">
        <v>2584500</v>
      </c>
      <c r="O460" s="54">
        <v>7210000</v>
      </c>
      <c r="P460" s="54">
        <v>107100000</v>
      </c>
      <c r="Q460" s="54">
        <v>226192000</v>
      </c>
      <c r="R460" s="54">
        <v>1100330000</v>
      </c>
      <c r="S460" s="54">
        <v>62600000</v>
      </c>
      <c r="T460" s="54">
        <v>4450000</v>
      </c>
      <c r="U460" s="54">
        <v>675000</v>
      </c>
      <c r="V460" s="54">
        <v>1000000</v>
      </c>
      <c r="W460" s="54">
        <v>30000000</v>
      </c>
      <c r="X460" s="54">
        <v>0</v>
      </c>
      <c r="Y460" s="54">
        <v>190050000</v>
      </c>
      <c r="Z460" s="54">
        <v>33580000</v>
      </c>
      <c r="AA460" s="54">
        <v>0</v>
      </c>
      <c r="AB460" s="54">
        <v>1040000</v>
      </c>
      <c r="AC460" s="54">
        <v>0</v>
      </c>
      <c r="AD460" s="54">
        <v>2060000</v>
      </c>
      <c r="AE460" s="54">
        <v>76600000</v>
      </c>
      <c r="AF460" s="54">
        <v>0</v>
      </c>
      <c r="AG460" s="54">
        <v>0</v>
      </c>
      <c r="AH460" s="128" t="str">
        <f>VLOOKUP(B460,'Ma sector'!A:E,5,0)</f>
        <v>Tài chính</v>
      </c>
    </row>
    <row r="461" spans="1:34">
      <c r="A461" s="54" t="s">
        <v>1623</v>
      </c>
      <c r="B461" s="54">
        <v>166</v>
      </c>
      <c r="C461" s="54">
        <v>4</v>
      </c>
      <c r="D461" s="54">
        <v>1512224000</v>
      </c>
      <c r="E461" s="54">
        <v>2397057000</v>
      </c>
      <c r="F461" s="54">
        <v>1044649000</v>
      </c>
      <c r="G461" s="54">
        <v>961493000</v>
      </c>
      <c r="H461" s="54">
        <v>992384000</v>
      </c>
      <c r="I461" s="54">
        <v>1550589000</v>
      </c>
      <c r="J461" s="54">
        <v>1914121000</v>
      </c>
      <c r="K461" s="54">
        <v>2001647000</v>
      </c>
      <c r="L461" s="54">
        <v>1668685000</v>
      </c>
      <c r="M461" s="54">
        <v>1197356000</v>
      </c>
      <c r="N461" s="54">
        <v>1291637000</v>
      </c>
      <c r="O461" s="54">
        <v>1460875000</v>
      </c>
      <c r="P461" s="54">
        <v>1254955000</v>
      </c>
      <c r="Q461" s="54">
        <v>1554206000</v>
      </c>
      <c r="R461" s="54">
        <v>1420195000</v>
      </c>
      <c r="S461" s="54">
        <v>1387063000</v>
      </c>
      <c r="T461" s="54">
        <v>1258430000</v>
      </c>
      <c r="U461" s="54">
        <v>808484000</v>
      </c>
      <c r="V461" s="54">
        <v>1261590000</v>
      </c>
      <c r="W461" s="54">
        <v>1258030000</v>
      </c>
      <c r="X461" s="54">
        <v>1193900000</v>
      </c>
      <c r="Y461" s="54">
        <v>1107179000</v>
      </c>
      <c r="Z461" s="54">
        <v>1051383000</v>
      </c>
      <c r="AA461" s="54">
        <v>1324213000</v>
      </c>
      <c r="AB461" s="54">
        <v>1105401000</v>
      </c>
      <c r="AC461" s="54">
        <v>1276094000</v>
      </c>
      <c r="AD461" s="54">
        <v>861424000</v>
      </c>
      <c r="AE461" s="54">
        <v>471022000</v>
      </c>
      <c r="AF461" s="54">
        <v>589590000</v>
      </c>
      <c r="AG461" s="54">
        <v>287450000</v>
      </c>
      <c r="AH461" s="128" t="str">
        <f>VLOOKUP(B461,'Ma sector'!A:E,5,0)</f>
        <v>Nguyên vật liệu</v>
      </c>
    </row>
    <row r="462" spans="1:34">
      <c r="A462" s="54" t="s">
        <v>534</v>
      </c>
      <c r="B462" s="54">
        <v>336</v>
      </c>
      <c r="C462" s="54">
        <v>2</v>
      </c>
      <c r="D462" s="54">
        <v>225843000</v>
      </c>
      <c r="E462" s="54">
        <v>1006138000</v>
      </c>
      <c r="F462" s="54">
        <v>616713000</v>
      </c>
      <c r="G462" s="54">
        <v>3037694000</v>
      </c>
      <c r="H462" s="54">
        <v>631571000</v>
      </c>
      <c r="I462" s="54">
        <v>1859711000</v>
      </c>
      <c r="J462" s="54">
        <v>1212562000</v>
      </c>
      <c r="K462" s="54">
        <v>819557000</v>
      </c>
      <c r="L462" s="54">
        <v>262006000</v>
      </c>
      <c r="M462" s="54">
        <v>747592000</v>
      </c>
      <c r="N462" s="54">
        <v>296725000</v>
      </c>
      <c r="O462" s="54">
        <v>518979000</v>
      </c>
      <c r="P462" s="54">
        <v>371533000</v>
      </c>
      <c r="Q462" s="54">
        <v>15230880000</v>
      </c>
      <c r="R462" s="54">
        <v>414064000</v>
      </c>
      <c r="S462" s="54">
        <v>378539000</v>
      </c>
      <c r="T462" s="54">
        <v>796920000</v>
      </c>
      <c r="U462" s="54">
        <v>278267000</v>
      </c>
      <c r="V462" s="54">
        <v>649929000</v>
      </c>
      <c r="W462" s="54">
        <v>51388000</v>
      </c>
      <c r="X462" s="54">
        <v>284164000</v>
      </c>
      <c r="Y462" s="54">
        <v>859678000</v>
      </c>
      <c r="Z462" s="54">
        <v>727461000</v>
      </c>
      <c r="AA462" s="54">
        <v>363799000</v>
      </c>
      <c r="AB462" s="54">
        <v>134219000</v>
      </c>
      <c r="AC462" s="54">
        <v>253604000</v>
      </c>
      <c r="AD462" s="54">
        <v>200092000</v>
      </c>
      <c r="AE462" s="54">
        <v>88191000</v>
      </c>
      <c r="AF462" s="54">
        <v>57697000</v>
      </c>
      <c r="AG462" s="54">
        <v>298756000</v>
      </c>
      <c r="AH462" s="128" t="str">
        <f>VLOOKUP(B462,'Ma sector'!A:E,5,0)</f>
        <v>Tài chính</v>
      </c>
    </row>
    <row r="463" spans="1:34">
      <c r="A463" s="54" t="s">
        <v>535</v>
      </c>
      <c r="B463" s="54">
        <v>189</v>
      </c>
      <c r="C463" s="54">
        <v>4</v>
      </c>
      <c r="D463" s="54">
        <v>0</v>
      </c>
      <c r="E463" s="54">
        <v>0</v>
      </c>
      <c r="F463" s="54">
        <v>0</v>
      </c>
      <c r="G463" s="54">
        <v>0</v>
      </c>
      <c r="H463" s="54">
        <v>1560000</v>
      </c>
      <c r="I463" s="54">
        <v>0</v>
      </c>
      <c r="J463" s="54">
        <v>0</v>
      </c>
      <c r="K463" s="54">
        <v>0</v>
      </c>
      <c r="L463" s="54">
        <v>0</v>
      </c>
      <c r="M463" s="54">
        <v>770000</v>
      </c>
      <c r="N463" s="54">
        <v>0</v>
      </c>
      <c r="O463" s="54">
        <v>0</v>
      </c>
      <c r="P463" s="54">
        <v>1560000</v>
      </c>
      <c r="Q463" s="54">
        <v>0</v>
      </c>
      <c r="R463" s="54">
        <v>0</v>
      </c>
      <c r="S463" s="54">
        <v>0</v>
      </c>
      <c r="T463" s="54">
        <v>0</v>
      </c>
      <c r="U463" s="54">
        <v>0</v>
      </c>
      <c r="V463" s="54">
        <v>0</v>
      </c>
      <c r="W463" s="54">
        <v>1540000</v>
      </c>
      <c r="X463" s="54">
        <v>0</v>
      </c>
      <c r="Y463" s="54">
        <v>0</v>
      </c>
      <c r="Z463" s="54">
        <v>0</v>
      </c>
      <c r="AA463" s="54">
        <v>780000</v>
      </c>
      <c r="AB463" s="54">
        <v>0</v>
      </c>
      <c r="AC463" s="54">
        <v>0</v>
      </c>
      <c r="AD463" s="54">
        <v>0</v>
      </c>
      <c r="AE463" s="54">
        <v>0</v>
      </c>
      <c r="AF463" s="54">
        <v>0</v>
      </c>
      <c r="AG463" s="54">
        <v>0</v>
      </c>
      <c r="AH463" s="128" t="str">
        <f>VLOOKUP(B463,'Ma sector'!A:E,5,0)</f>
        <v>Công nghiệp</v>
      </c>
    </row>
    <row r="464" spans="1:34">
      <c r="A464" s="54" t="s">
        <v>536</v>
      </c>
      <c r="B464" s="54">
        <v>194</v>
      </c>
      <c r="C464" s="54">
        <v>4</v>
      </c>
      <c r="D464" s="54">
        <v>9110000</v>
      </c>
      <c r="E464" s="54">
        <v>1706000</v>
      </c>
      <c r="F464" s="54">
        <v>10578000</v>
      </c>
      <c r="G464" s="54">
        <v>7880000</v>
      </c>
      <c r="H464" s="54">
        <v>258000</v>
      </c>
      <c r="I464" s="54">
        <v>1000000</v>
      </c>
      <c r="J464" s="54">
        <v>18940000</v>
      </c>
      <c r="K464" s="54">
        <v>13340000</v>
      </c>
      <c r="L464" s="54">
        <v>470000</v>
      </c>
      <c r="M464" s="54">
        <v>45210000</v>
      </c>
      <c r="N464" s="54">
        <v>1790000</v>
      </c>
      <c r="O464" s="54">
        <v>6080000</v>
      </c>
      <c r="P464" s="54">
        <v>460000</v>
      </c>
      <c r="Q464" s="54">
        <v>19570000</v>
      </c>
      <c r="R464" s="54">
        <v>900000</v>
      </c>
      <c r="S464" s="54">
        <v>8660000</v>
      </c>
      <c r="T464" s="54">
        <v>470000</v>
      </c>
      <c r="U464" s="54">
        <v>5210000</v>
      </c>
      <c r="V464" s="54">
        <v>450000</v>
      </c>
      <c r="W464" s="54">
        <v>450000</v>
      </c>
      <c r="X464" s="54">
        <v>470000</v>
      </c>
      <c r="Y464" s="54">
        <v>44320000</v>
      </c>
      <c r="Z464" s="54">
        <v>14010000</v>
      </c>
      <c r="AA464" s="54">
        <v>23200000</v>
      </c>
      <c r="AB464" s="54">
        <v>90250000</v>
      </c>
      <c r="AC464" s="54">
        <v>440000</v>
      </c>
      <c r="AD464" s="54">
        <v>7750000</v>
      </c>
      <c r="AE464" s="54">
        <v>2580000</v>
      </c>
      <c r="AF464" s="54">
        <v>10890000</v>
      </c>
      <c r="AG464" s="54">
        <v>1220000</v>
      </c>
      <c r="AH464" s="128" t="str">
        <f>VLOOKUP(B464,'Ma sector'!A:E,5,0)</f>
        <v>Công nghiệp</v>
      </c>
    </row>
    <row r="465" spans="1:34">
      <c r="A465" s="54" t="s">
        <v>537</v>
      </c>
      <c r="B465" s="54">
        <v>336</v>
      </c>
      <c r="C465" s="54">
        <v>4</v>
      </c>
      <c r="D465" s="54">
        <v>268050000</v>
      </c>
      <c r="E465" s="54">
        <v>989650000</v>
      </c>
      <c r="F465" s="54">
        <v>868710000</v>
      </c>
      <c r="G465" s="54">
        <v>1515160000</v>
      </c>
      <c r="H465" s="54">
        <v>809120000</v>
      </c>
      <c r="I465" s="54">
        <v>1259940000</v>
      </c>
      <c r="J465" s="54">
        <v>372970000</v>
      </c>
      <c r="K465" s="54">
        <v>504230000</v>
      </c>
      <c r="L465" s="54">
        <v>918680000</v>
      </c>
      <c r="M465" s="54">
        <v>443770000</v>
      </c>
      <c r="N465" s="54">
        <v>644470000</v>
      </c>
      <c r="O465" s="54">
        <v>409590000</v>
      </c>
      <c r="P465" s="54">
        <v>306660000</v>
      </c>
      <c r="Q465" s="54">
        <v>597300000</v>
      </c>
      <c r="R465" s="54">
        <v>660050000</v>
      </c>
      <c r="S465" s="54">
        <v>645400000</v>
      </c>
      <c r="T465" s="54">
        <v>904640000</v>
      </c>
      <c r="U465" s="54">
        <v>1075560000</v>
      </c>
      <c r="V465" s="54">
        <v>853110000</v>
      </c>
      <c r="W465" s="54">
        <v>439650000</v>
      </c>
      <c r="X465" s="54">
        <v>3410000</v>
      </c>
      <c r="Y465" s="54">
        <v>283520000</v>
      </c>
      <c r="Z465" s="54">
        <v>1161060000</v>
      </c>
      <c r="AA465" s="54">
        <v>175120000</v>
      </c>
      <c r="AB465" s="54">
        <v>288600000</v>
      </c>
      <c r="AC465" s="54">
        <v>350220000</v>
      </c>
      <c r="AD465" s="54">
        <v>208230000</v>
      </c>
      <c r="AE465" s="54">
        <v>492460000</v>
      </c>
      <c r="AF465" s="54">
        <v>222750000</v>
      </c>
      <c r="AG465" s="54">
        <v>396110000</v>
      </c>
      <c r="AH465" s="128" t="str">
        <f>VLOOKUP(B465,'Ma sector'!A:E,5,0)</f>
        <v>Tài chính</v>
      </c>
    </row>
    <row r="466" spans="1:34">
      <c r="A466" s="54" t="s">
        <v>538</v>
      </c>
      <c r="B466" s="54">
        <v>181</v>
      </c>
      <c r="C466" s="54">
        <v>4</v>
      </c>
      <c r="D466" s="54">
        <v>1205910000</v>
      </c>
      <c r="E466" s="54">
        <v>2235750000</v>
      </c>
      <c r="F466" s="54">
        <v>1439850000</v>
      </c>
      <c r="G466" s="54">
        <v>9649308000</v>
      </c>
      <c r="H466" s="54">
        <v>3736030000</v>
      </c>
      <c r="I466" s="54">
        <v>2012672000</v>
      </c>
      <c r="J466" s="54">
        <v>3990520000</v>
      </c>
      <c r="K466" s="54">
        <v>2296150000</v>
      </c>
      <c r="L466" s="54">
        <v>475640000</v>
      </c>
      <c r="M466" s="54">
        <v>932045000</v>
      </c>
      <c r="N466" s="54">
        <v>1655680000</v>
      </c>
      <c r="O466" s="54">
        <v>1203380000</v>
      </c>
      <c r="P466" s="54">
        <v>763640000</v>
      </c>
      <c r="Q466" s="54">
        <v>931430000</v>
      </c>
      <c r="R466" s="54">
        <v>691770000</v>
      </c>
      <c r="S466" s="54">
        <v>742660000</v>
      </c>
      <c r="T466" s="54">
        <v>2814800000</v>
      </c>
      <c r="U466" s="54">
        <v>667410000</v>
      </c>
      <c r="V466" s="54">
        <v>529740000</v>
      </c>
      <c r="W466" s="54">
        <v>574320000</v>
      </c>
      <c r="X466" s="54">
        <v>254840000</v>
      </c>
      <c r="Y466" s="54">
        <v>615010000</v>
      </c>
      <c r="Z466" s="54">
        <v>909520000</v>
      </c>
      <c r="AA466" s="54">
        <v>837770000</v>
      </c>
      <c r="AB466" s="54">
        <v>850390000</v>
      </c>
      <c r="AC466" s="54">
        <v>532940000</v>
      </c>
      <c r="AD466" s="54">
        <v>430620000</v>
      </c>
      <c r="AE466" s="54">
        <v>359630000</v>
      </c>
      <c r="AF466" s="54">
        <v>348130000</v>
      </c>
      <c r="AG466" s="54">
        <v>457980000</v>
      </c>
      <c r="AH466" s="128" t="str">
        <f>VLOOKUP(B466,'Ma sector'!A:E,5,0)</f>
        <v>Công nghiệp</v>
      </c>
    </row>
    <row r="467" spans="1:34">
      <c r="A467" s="54" t="s">
        <v>539</v>
      </c>
      <c r="B467" s="54">
        <v>316</v>
      </c>
      <c r="C467" s="54">
        <v>3</v>
      </c>
      <c r="D467" s="54">
        <v>11529151500</v>
      </c>
      <c r="E467" s="54">
        <v>20672441800</v>
      </c>
      <c r="F467" s="54">
        <v>17346582000</v>
      </c>
      <c r="G467" s="54">
        <v>22371781600</v>
      </c>
      <c r="H467" s="54">
        <v>16096251200</v>
      </c>
      <c r="I467" s="54">
        <v>16221667000</v>
      </c>
      <c r="J467" s="54">
        <v>12796440000</v>
      </c>
      <c r="K467" s="54">
        <v>18157162400</v>
      </c>
      <c r="L467" s="54">
        <v>6204419400</v>
      </c>
      <c r="M467" s="54">
        <v>11026885200</v>
      </c>
      <c r="N467" s="54">
        <v>10056541100</v>
      </c>
      <c r="O467" s="54">
        <v>11536537600</v>
      </c>
      <c r="P467" s="54">
        <v>8326736000</v>
      </c>
      <c r="Q467" s="54">
        <v>9152133000</v>
      </c>
      <c r="R467" s="54">
        <v>18843107600</v>
      </c>
      <c r="S467" s="54">
        <v>4300083000</v>
      </c>
      <c r="T467" s="54">
        <v>7303663200</v>
      </c>
      <c r="U467" s="54">
        <v>12685504800</v>
      </c>
      <c r="V467" s="54">
        <v>7677930000</v>
      </c>
      <c r="W467" s="54">
        <v>5121420000</v>
      </c>
      <c r="X467" s="54">
        <v>1088480000</v>
      </c>
      <c r="Y467" s="54">
        <v>6467630000</v>
      </c>
      <c r="Z467" s="54">
        <v>10386080000</v>
      </c>
      <c r="AA467" s="54">
        <v>6346450000</v>
      </c>
      <c r="AB467" s="54">
        <v>2987110000</v>
      </c>
      <c r="AC467" s="54">
        <v>7629040000</v>
      </c>
      <c r="AD467" s="54">
        <v>4593307800</v>
      </c>
      <c r="AE467" s="54">
        <v>6213148800</v>
      </c>
      <c r="AF467" s="54">
        <v>2074450000</v>
      </c>
      <c r="AG467" s="54">
        <v>1309160000</v>
      </c>
      <c r="AH467" s="128" t="str">
        <f>VLOOKUP(B467,'Ma sector'!A:E,5,0)</f>
        <v xml:space="preserve">Dầu khí </v>
      </c>
    </row>
    <row r="468" spans="1:34">
      <c r="A468" s="54" t="s">
        <v>540</v>
      </c>
      <c r="B468" s="54">
        <v>316</v>
      </c>
      <c r="C468" s="54">
        <v>1</v>
      </c>
      <c r="D468" s="54">
        <v>27483557000</v>
      </c>
      <c r="E468" s="54">
        <v>28346165000</v>
      </c>
      <c r="F468" s="54">
        <v>32377560000</v>
      </c>
      <c r="G468" s="54">
        <v>37065071000</v>
      </c>
      <c r="H468" s="54">
        <v>27323809000</v>
      </c>
      <c r="I468" s="54">
        <v>55383035000</v>
      </c>
      <c r="J468" s="54">
        <v>33440308000</v>
      </c>
      <c r="K468" s="54">
        <v>28719764000</v>
      </c>
      <c r="L468" s="54">
        <v>14652917000</v>
      </c>
      <c r="M468" s="54">
        <v>11781268000</v>
      </c>
      <c r="N468" s="54">
        <v>27761155000</v>
      </c>
      <c r="O468" s="54">
        <v>33132337000</v>
      </c>
      <c r="P468" s="54">
        <v>16639725000</v>
      </c>
      <c r="Q468" s="54">
        <v>16757334000</v>
      </c>
      <c r="R468" s="54">
        <v>23482628000</v>
      </c>
      <c r="S468" s="54">
        <v>23415270000</v>
      </c>
      <c r="T468" s="54">
        <v>33715322000</v>
      </c>
      <c r="U468" s="54">
        <v>38965936000</v>
      </c>
      <c r="V468" s="54">
        <v>58993024000</v>
      </c>
      <c r="W468" s="54">
        <v>19691135000</v>
      </c>
      <c r="X468" s="54">
        <v>36838620000</v>
      </c>
      <c r="Y468" s="54">
        <v>30384690000</v>
      </c>
      <c r="Z468" s="54">
        <v>45971261000</v>
      </c>
      <c r="AA468" s="54">
        <v>47421839000</v>
      </c>
      <c r="AB468" s="54">
        <v>15286603400</v>
      </c>
      <c r="AC468" s="54">
        <v>14396037000</v>
      </c>
      <c r="AD468" s="54">
        <v>9672365000</v>
      </c>
      <c r="AE468" s="54">
        <v>18953958000</v>
      </c>
      <c r="AF468" s="54">
        <v>19799335000</v>
      </c>
      <c r="AG468" s="54">
        <v>24935868000</v>
      </c>
      <c r="AH468" s="128" t="str">
        <f>VLOOKUP(B468,'Ma sector'!A:E,5,0)</f>
        <v xml:space="preserve">Dầu khí </v>
      </c>
    </row>
    <row r="469" spans="1:34">
      <c r="A469" s="54" t="s">
        <v>541</v>
      </c>
      <c r="B469" s="54">
        <v>316</v>
      </c>
      <c r="C469" s="54">
        <v>4</v>
      </c>
      <c r="D469" s="54">
        <v>242920000</v>
      </c>
      <c r="E469" s="54">
        <v>1520860000</v>
      </c>
      <c r="F469" s="54">
        <v>388890000</v>
      </c>
      <c r="G469" s="54">
        <v>623000000</v>
      </c>
      <c r="H469" s="54">
        <v>537851000</v>
      </c>
      <c r="I469" s="54">
        <v>479610000</v>
      </c>
      <c r="J469" s="54">
        <v>551220000</v>
      </c>
      <c r="K469" s="54">
        <v>381100000</v>
      </c>
      <c r="L469" s="54">
        <v>377060000</v>
      </c>
      <c r="M469" s="54">
        <v>141300000</v>
      </c>
      <c r="N469" s="54">
        <v>367648000</v>
      </c>
      <c r="O469" s="54">
        <v>386472000</v>
      </c>
      <c r="P469" s="54">
        <v>50716500</v>
      </c>
      <c r="Q469" s="54">
        <v>42900000</v>
      </c>
      <c r="R469" s="54">
        <v>99660000</v>
      </c>
      <c r="S469" s="54">
        <v>100140000</v>
      </c>
      <c r="T469" s="54">
        <v>105150000</v>
      </c>
      <c r="U469" s="54">
        <v>73360000</v>
      </c>
      <c r="V469" s="54">
        <v>263580000</v>
      </c>
      <c r="W469" s="54">
        <v>134390000</v>
      </c>
      <c r="X469" s="54">
        <v>51200000</v>
      </c>
      <c r="Y469" s="54">
        <v>58860000</v>
      </c>
      <c r="Z469" s="54">
        <v>179330000</v>
      </c>
      <c r="AA469" s="54">
        <v>168630000</v>
      </c>
      <c r="AB469" s="54">
        <v>630000</v>
      </c>
      <c r="AC469" s="54">
        <v>82793900</v>
      </c>
      <c r="AD469" s="54">
        <v>21950000</v>
      </c>
      <c r="AE469" s="54">
        <v>24570000</v>
      </c>
      <c r="AF469" s="54">
        <v>7980000</v>
      </c>
      <c r="AG469" s="54">
        <v>42160000</v>
      </c>
      <c r="AH469" s="128" t="str">
        <f>VLOOKUP(B469,'Ma sector'!A:E,5,0)</f>
        <v xml:space="preserve">Dầu khí </v>
      </c>
    </row>
    <row r="470" spans="1:34">
      <c r="A470" s="54" t="s">
        <v>115</v>
      </c>
      <c r="B470" s="54">
        <v>297</v>
      </c>
      <c r="C470" s="54">
        <v>1</v>
      </c>
      <c r="D470" s="54">
        <v>9832352000</v>
      </c>
      <c r="E470" s="54">
        <v>10546559000</v>
      </c>
      <c r="F470" s="54">
        <v>12810487000</v>
      </c>
      <c r="G470" s="54">
        <v>7937519000</v>
      </c>
      <c r="H470" s="54">
        <v>4823445000</v>
      </c>
      <c r="I470" s="54">
        <v>10097833000</v>
      </c>
      <c r="J470" s="54">
        <v>6641747000</v>
      </c>
      <c r="K470" s="54">
        <v>8200472000</v>
      </c>
      <c r="L470" s="54">
        <v>10175582000</v>
      </c>
      <c r="M470" s="54">
        <v>17899647000</v>
      </c>
      <c r="N470" s="54">
        <v>5254960000</v>
      </c>
      <c r="O470" s="54">
        <v>7252355000</v>
      </c>
      <c r="P470" s="54">
        <v>7701956000</v>
      </c>
      <c r="Q470" s="54">
        <v>7160937000</v>
      </c>
      <c r="R470" s="54">
        <v>5864249000</v>
      </c>
      <c r="S470" s="54">
        <v>4212650000</v>
      </c>
      <c r="T470" s="54">
        <v>9110518000</v>
      </c>
      <c r="U470" s="54">
        <v>8293534000</v>
      </c>
      <c r="V470" s="54">
        <v>5930296000</v>
      </c>
      <c r="W470" s="54">
        <v>6210363000</v>
      </c>
      <c r="X470" s="54">
        <v>49436790000</v>
      </c>
      <c r="Y470" s="54">
        <v>12984561000</v>
      </c>
      <c r="Z470" s="54">
        <v>11083787000</v>
      </c>
      <c r="AA470" s="54">
        <v>12200161000</v>
      </c>
      <c r="AB470" s="54">
        <v>6189667000</v>
      </c>
      <c r="AC470" s="54">
        <v>4552878000</v>
      </c>
      <c r="AD470" s="54">
        <v>4447096000</v>
      </c>
      <c r="AE470" s="54">
        <v>4707377000</v>
      </c>
      <c r="AF470" s="54">
        <v>5752703000</v>
      </c>
      <c r="AG470" s="54">
        <v>5565817000</v>
      </c>
      <c r="AH470" s="128" t="str">
        <f>VLOOKUP(B470,'Ma sector'!A:E,5,0)</f>
        <v>Tài chính</v>
      </c>
    </row>
    <row r="471" spans="1:34">
      <c r="A471" s="54" t="s">
        <v>542</v>
      </c>
      <c r="B471" s="54">
        <v>275</v>
      </c>
      <c r="C471" s="54">
        <v>4</v>
      </c>
      <c r="D471" s="54">
        <v>6167910000</v>
      </c>
      <c r="E471" s="54">
        <v>4330840000</v>
      </c>
      <c r="F471" s="54">
        <v>2561950000</v>
      </c>
      <c r="G471" s="54">
        <v>9781733000</v>
      </c>
      <c r="H471" s="54">
        <v>9033140000</v>
      </c>
      <c r="I471" s="54">
        <v>3360610000</v>
      </c>
      <c r="J471" s="54">
        <v>4039130000</v>
      </c>
      <c r="K471" s="54">
        <v>3867570000</v>
      </c>
      <c r="L471" s="54">
        <v>1993380000</v>
      </c>
      <c r="M471" s="54">
        <v>2091750000</v>
      </c>
      <c r="N471" s="54">
        <v>4851972000</v>
      </c>
      <c r="O471" s="54">
        <v>3151910000</v>
      </c>
      <c r="P471" s="54">
        <v>1540960000</v>
      </c>
      <c r="Q471" s="54">
        <v>3970720000</v>
      </c>
      <c r="R471" s="54">
        <v>1065180000</v>
      </c>
      <c r="S471" s="54">
        <v>695960000</v>
      </c>
      <c r="T471" s="54">
        <v>526830000</v>
      </c>
      <c r="U471" s="54">
        <v>570150000</v>
      </c>
      <c r="V471" s="54">
        <v>532420000</v>
      </c>
      <c r="W471" s="54">
        <v>639260000</v>
      </c>
      <c r="X471" s="54">
        <v>50160000</v>
      </c>
      <c r="Y471" s="54">
        <v>371780000</v>
      </c>
      <c r="Z471" s="54">
        <v>1606080000</v>
      </c>
      <c r="AA471" s="54">
        <v>725700000</v>
      </c>
      <c r="AB471" s="54">
        <v>492640000</v>
      </c>
      <c r="AC471" s="54">
        <v>884780000</v>
      </c>
      <c r="AD471" s="54">
        <v>117900000</v>
      </c>
      <c r="AE471" s="54">
        <v>1805440000</v>
      </c>
      <c r="AF471" s="54">
        <v>602480000</v>
      </c>
      <c r="AG471" s="54">
        <v>270250000</v>
      </c>
      <c r="AH471" s="128" t="str">
        <f>VLOOKUP(B471,'Ma sector'!A:E,5,0)</f>
        <v>Tiện ích Cộng đồng</v>
      </c>
    </row>
    <row r="472" spans="1:34">
      <c r="A472" s="54" t="s">
        <v>543</v>
      </c>
      <c r="B472" s="54">
        <v>292</v>
      </c>
      <c r="C472" s="54">
        <v>2</v>
      </c>
      <c r="D472" s="54">
        <v>154840000</v>
      </c>
      <c r="E472" s="54">
        <v>642855000</v>
      </c>
      <c r="F472" s="54">
        <v>307841600</v>
      </c>
      <c r="G472" s="54">
        <v>365863500</v>
      </c>
      <c r="H472" s="54">
        <v>458752500</v>
      </c>
      <c r="I472" s="54">
        <v>421956000</v>
      </c>
      <c r="J472" s="54">
        <v>440420000</v>
      </c>
      <c r="K472" s="54">
        <v>1018447600</v>
      </c>
      <c r="L472" s="54">
        <v>336400400</v>
      </c>
      <c r="M472" s="54">
        <v>1345930400</v>
      </c>
      <c r="N472" s="54">
        <v>658328800</v>
      </c>
      <c r="O472" s="54">
        <v>905998600</v>
      </c>
      <c r="P472" s="54">
        <v>256110000</v>
      </c>
      <c r="Q472" s="54">
        <v>470172800</v>
      </c>
      <c r="R472" s="54">
        <v>305718400</v>
      </c>
      <c r="S472" s="54">
        <v>233026800</v>
      </c>
      <c r="T472" s="54">
        <v>385260000</v>
      </c>
      <c r="U472" s="54">
        <v>197710000</v>
      </c>
      <c r="V472" s="54">
        <v>148000</v>
      </c>
      <c r="W472" s="54">
        <v>107170000</v>
      </c>
      <c r="X472" s="54">
        <v>27996000</v>
      </c>
      <c r="Y472" s="54">
        <v>213400000</v>
      </c>
      <c r="Z472" s="54">
        <v>201460500</v>
      </c>
      <c r="AA472" s="54">
        <v>210440000</v>
      </c>
      <c r="AB472" s="54">
        <v>427740000</v>
      </c>
      <c r="AC472" s="54">
        <v>12820400</v>
      </c>
      <c r="AD472" s="54">
        <v>55920200</v>
      </c>
      <c r="AE472" s="54">
        <v>17350000</v>
      </c>
      <c r="AF472" s="54">
        <v>56510000</v>
      </c>
      <c r="AG472" s="54">
        <v>206510000</v>
      </c>
      <c r="AH472" s="128" t="str">
        <f>VLOOKUP(B472,'Ma sector'!A:E,5,0)</f>
        <v>Tài chính</v>
      </c>
    </row>
    <row r="473" spans="1:34">
      <c r="A473" s="54" t="s">
        <v>544</v>
      </c>
      <c r="B473" s="54">
        <v>336</v>
      </c>
      <c r="C473" s="54">
        <v>3</v>
      </c>
      <c r="D473" s="54">
        <v>971570000</v>
      </c>
      <c r="E473" s="54">
        <v>2515450000</v>
      </c>
      <c r="F473" s="54">
        <v>5765990000</v>
      </c>
      <c r="G473" s="54">
        <v>5793798000</v>
      </c>
      <c r="H473" s="54">
        <v>2163940000</v>
      </c>
      <c r="I473" s="54">
        <v>3643490000</v>
      </c>
      <c r="J473" s="54">
        <v>2030030000</v>
      </c>
      <c r="K473" s="54">
        <v>1528950000</v>
      </c>
      <c r="L473" s="54">
        <v>1082700000</v>
      </c>
      <c r="M473" s="54">
        <v>1113860000</v>
      </c>
      <c r="N473" s="54">
        <v>2014700000</v>
      </c>
      <c r="O473" s="54">
        <v>1823960000</v>
      </c>
      <c r="P473" s="54">
        <v>865480000</v>
      </c>
      <c r="Q473" s="54">
        <v>866570000</v>
      </c>
      <c r="R473" s="54">
        <v>1459860000</v>
      </c>
      <c r="S473" s="54">
        <v>1558090000</v>
      </c>
      <c r="T473" s="54">
        <v>9936030000</v>
      </c>
      <c r="U473" s="54">
        <v>1992350000</v>
      </c>
      <c r="V473" s="54">
        <v>1186800000</v>
      </c>
      <c r="W473" s="54">
        <v>5344160000</v>
      </c>
      <c r="X473" s="54">
        <v>413510000</v>
      </c>
      <c r="Y473" s="54">
        <v>1312260000</v>
      </c>
      <c r="Z473" s="54">
        <v>2439680000</v>
      </c>
      <c r="AA473" s="54">
        <v>1433800000</v>
      </c>
      <c r="AB473" s="54">
        <v>2434180000</v>
      </c>
      <c r="AC473" s="54">
        <v>1056060000</v>
      </c>
      <c r="AD473" s="54">
        <v>510940000</v>
      </c>
      <c r="AE473" s="54">
        <v>982540000</v>
      </c>
      <c r="AF473" s="54">
        <v>925330000</v>
      </c>
      <c r="AG473" s="54">
        <v>546150000</v>
      </c>
      <c r="AH473" s="128" t="str">
        <f>VLOOKUP(B473,'Ma sector'!A:E,5,0)</f>
        <v>Tài chính</v>
      </c>
    </row>
    <row r="474" spans="1:34">
      <c r="A474" s="54" t="s">
        <v>545</v>
      </c>
      <c r="B474" s="54">
        <v>336</v>
      </c>
      <c r="C474" s="54">
        <v>4</v>
      </c>
      <c r="D474" s="54">
        <v>0</v>
      </c>
      <c r="E474" s="54">
        <v>3522000</v>
      </c>
      <c r="F474" s="54">
        <v>2490000</v>
      </c>
      <c r="G474" s="54">
        <v>370000</v>
      </c>
      <c r="H474" s="54">
        <v>2190000</v>
      </c>
      <c r="I474" s="54">
        <v>780000</v>
      </c>
      <c r="J474" s="54">
        <v>780000</v>
      </c>
      <c r="K474" s="54">
        <v>4710000</v>
      </c>
      <c r="L474" s="54">
        <v>1950000</v>
      </c>
      <c r="M474" s="54">
        <v>0</v>
      </c>
      <c r="N474" s="54">
        <v>980000</v>
      </c>
      <c r="O474" s="54">
        <v>0</v>
      </c>
      <c r="P474" s="54">
        <v>0</v>
      </c>
      <c r="Q474" s="54">
        <v>0</v>
      </c>
      <c r="R474" s="54">
        <v>750000</v>
      </c>
      <c r="S474" s="54">
        <v>720000</v>
      </c>
      <c r="T474" s="54">
        <v>1790000</v>
      </c>
      <c r="U474" s="54">
        <v>1050000</v>
      </c>
      <c r="V474" s="54">
        <v>6460000</v>
      </c>
      <c r="W474" s="54">
        <v>4590000</v>
      </c>
      <c r="X474" s="54">
        <v>0</v>
      </c>
      <c r="Y474" s="54">
        <v>0</v>
      </c>
      <c r="Z474" s="54">
        <v>2120000</v>
      </c>
      <c r="AA474" s="54">
        <v>0</v>
      </c>
      <c r="AB474" s="54">
        <v>4090000</v>
      </c>
      <c r="AC474" s="54">
        <v>1890000</v>
      </c>
      <c r="AD474" s="54">
        <v>3450000</v>
      </c>
      <c r="AE474" s="54">
        <v>360000</v>
      </c>
      <c r="AF474" s="54">
        <v>3925000</v>
      </c>
      <c r="AG474" s="54">
        <v>0</v>
      </c>
      <c r="AH474" s="128" t="str">
        <f>VLOOKUP(B474,'Ma sector'!A:E,5,0)</f>
        <v>Tài chính</v>
      </c>
    </row>
    <row r="475" spans="1:34">
      <c r="A475" s="54" t="s">
        <v>71</v>
      </c>
      <c r="B475" s="54">
        <v>316</v>
      </c>
      <c r="C475" s="54">
        <v>1</v>
      </c>
      <c r="D475" s="54">
        <v>6326306600</v>
      </c>
      <c r="E475" s="54">
        <v>49699179000</v>
      </c>
      <c r="F475" s="54">
        <v>29873687600</v>
      </c>
      <c r="G475" s="54">
        <v>135478061800</v>
      </c>
      <c r="H475" s="54">
        <v>36685599200</v>
      </c>
      <c r="I475" s="54">
        <v>43245631000</v>
      </c>
      <c r="J475" s="54">
        <v>69250522700</v>
      </c>
      <c r="K475" s="54">
        <v>34427264400</v>
      </c>
      <c r="L475" s="54">
        <v>29092377700</v>
      </c>
      <c r="M475" s="54">
        <v>58886085600</v>
      </c>
      <c r="N475" s="54">
        <v>64185474800</v>
      </c>
      <c r="O475" s="54">
        <v>110237034000</v>
      </c>
      <c r="P475" s="54">
        <v>51036971500</v>
      </c>
      <c r="Q475" s="54">
        <v>78980458100</v>
      </c>
      <c r="R475" s="54">
        <v>56527530000</v>
      </c>
      <c r="S475" s="54">
        <v>29135350000</v>
      </c>
      <c r="T475" s="54">
        <v>65665826000</v>
      </c>
      <c r="U475" s="54">
        <v>32496350400</v>
      </c>
      <c r="V475" s="54">
        <v>26025625800</v>
      </c>
      <c r="W475" s="54">
        <v>45958496800</v>
      </c>
      <c r="X475" s="54">
        <v>1520530000</v>
      </c>
      <c r="Y475" s="54">
        <v>33650283800</v>
      </c>
      <c r="Z475" s="54">
        <v>58828120000</v>
      </c>
      <c r="AA475" s="54">
        <v>15707566600</v>
      </c>
      <c r="AB475" s="54">
        <v>10440610000</v>
      </c>
      <c r="AC475" s="54">
        <v>12220740000</v>
      </c>
      <c r="AD475" s="54">
        <v>7805958400</v>
      </c>
      <c r="AE475" s="54">
        <v>13781102000</v>
      </c>
      <c r="AF475" s="54">
        <v>8718514000</v>
      </c>
      <c r="AG475" s="54">
        <v>24979987200</v>
      </c>
      <c r="AH475" s="128" t="str">
        <f>VLOOKUP(B475,'Ma sector'!A:E,5,0)</f>
        <v xml:space="preserve">Dầu khí </v>
      </c>
    </row>
    <row r="476" spans="1:34">
      <c r="A476" s="54" t="s">
        <v>546</v>
      </c>
      <c r="B476" s="54">
        <v>191</v>
      </c>
      <c r="C476" s="54">
        <v>2</v>
      </c>
      <c r="D476" s="54">
        <v>2797426000</v>
      </c>
      <c r="E476" s="54">
        <v>13149540000</v>
      </c>
      <c r="F476" s="54">
        <v>2443272000</v>
      </c>
      <c r="G476" s="54">
        <v>9193140000</v>
      </c>
      <c r="H476" s="54">
        <v>41505085000</v>
      </c>
      <c r="I476" s="54">
        <v>17188591000</v>
      </c>
      <c r="J476" s="54">
        <v>13689534000</v>
      </c>
      <c r="K476" s="54">
        <v>16056804000</v>
      </c>
      <c r="L476" s="54">
        <v>17230134000</v>
      </c>
      <c r="M476" s="54">
        <v>10613475000</v>
      </c>
      <c r="N476" s="54">
        <v>8523083000</v>
      </c>
      <c r="O476" s="54">
        <v>11762318000</v>
      </c>
      <c r="P476" s="54">
        <v>8080571000</v>
      </c>
      <c r="Q476" s="54">
        <v>11123483000</v>
      </c>
      <c r="R476" s="54">
        <v>7661146000</v>
      </c>
      <c r="S476" s="54">
        <v>6160643000</v>
      </c>
      <c r="T476" s="54">
        <v>10349148000</v>
      </c>
      <c r="U476" s="54">
        <v>6439953000</v>
      </c>
      <c r="V476" s="54">
        <v>4319119000</v>
      </c>
      <c r="W476" s="54">
        <v>5409618000</v>
      </c>
      <c r="X476" s="54">
        <v>6488605000</v>
      </c>
      <c r="Y476" s="54">
        <v>8904651000</v>
      </c>
      <c r="Z476" s="54">
        <v>14097465000</v>
      </c>
      <c r="AA476" s="54">
        <v>4253915000</v>
      </c>
      <c r="AB476" s="54">
        <v>9707703000</v>
      </c>
      <c r="AC476" s="54">
        <v>5227358000</v>
      </c>
      <c r="AD476" s="54">
        <v>3313750000</v>
      </c>
      <c r="AE476" s="54">
        <v>3395558000</v>
      </c>
      <c r="AF476" s="54">
        <v>2839243000</v>
      </c>
      <c r="AG476" s="54">
        <v>3113669000</v>
      </c>
      <c r="AH476" s="128" t="str">
        <f>VLOOKUP(B476,'Ma sector'!A:E,5,0)</f>
        <v>Công nghiệp</v>
      </c>
    </row>
    <row r="477" spans="1:34">
      <c r="A477" s="54" t="s">
        <v>547</v>
      </c>
      <c r="B477" s="54">
        <v>181</v>
      </c>
      <c r="C477" s="54">
        <v>4</v>
      </c>
      <c r="D477" s="54">
        <v>143200000</v>
      </c>
      <c r="E477" s="54">
        <v>994780000</v>
      </c>
      <c r="F477" s="54">
        <v>707410000</v>
      </c>
      <c r="G477" s="54">
        <v>2020700000</v>
      </c>
      <c r="H477" s="54">
        <v>1659230000</v>
      </c>
      <c r="I477" s="54">
        <v>2288400000</v>
      </c>
      <c r="J477" s="54">
        <v>1658380000</v>
      </c>
      <c r="K477" s="54">
        <v>1233440000</v>
      </c>
      <c r="L477" s="54">
        <v>696100000</v>
      </c>
      <c r="M477" s="54">
        <v>774530000</v>
      </c>
      <c r="N477" s="54">
        <v>1262130000</v>
      </c>
      <c r="O477" s="54">
        <v>971000000</v>
      </c>
      <c r="P477" s="54">
        <v>737990000</v>
      </c>
      <c r="Q477" s="54">
        <v>1724830000</v>
      </c>
      <c r="R477" s="54">
        <v>376830000</v>
      </c>
      <c r="S477" s="54">
        <v>911790000</v>
      </c>
      <c r="T477" s="54">
        <v>894670000</v>
      </c>
      <c r="U477" s="54">
        <v>714050000</v>
      </c>
      <c r="V477" s="54">
        <v>397420000</v>
      </c>
      <c r="W477" s="54">
        <v>413020000</v>
      </c>
      <c r="X477" s="54">
        <v>151650000</v>
      </c>
      <c r="Y477" s="54">
        <v>1416000000</v>
      </c>
      <c r="Z477" s="54">
        <v>463080000</v>
      </c>
      <c r="AA477" s="54">
        <v>851030000</v>
      </c>
      <c r="AB477" s="54">
        <v>663200000</v>
      </c>
      <c r="AC477" s="54">
        <v>279220000</v>
      </c>
      <c r="AD477" s="54">
        <v>164150000</v>
      </c>
      <c r="AE477" s="54">
        <v>186240000</v>
      </c>
      <c r="AF477" s="54">
        <v>269510000</v>
      </c>
      <c r="AG477" s="54">
        <v>134490000</v>
      </c>
      <c r="AH477" s="128" t="str">
        <f>VLOOKUP(B477,'Ma sector'!A:E,5,0)</f>
        <v>Công nghiệp</v>
      </c>
    </row>
    <row r="478" spans="1:34">
      <c r="A478" s="54" t="s">
        <v>73</v>
      </c>
      <c r="B478" s="54">
        <v>181</v>
      </c>
      <c r="C478" s="54">
        <v>2</v>
      </c>
      <c r="D478" s="54">
        <v>15936974200</v>
      </c>
      <c r="E478" s="54">
        <v>50134518900</v>
      </c>
      <c r="F478" s="54">
        <v>36752801200</v>
      </c>
      <c r="G478" s="54">
        <v>101807210700</v>
      </c>
      <c r="H478" s="54">
        <v>34980840900</v>
      </c>
      <c r="I478" s="54">
        <v>43149909600</v>
      </c>
      <c r="J478" s="54">
        <v>32733052000</v>
      </c>
      <c r="K478" s="54">
        <v>37546694800</v>
      </c>
      <c r="L478" s="54">
        <v>17843790000</v>
      </c>
      <c r="M478" s="54">
        <v>24844400900</v>
      </c>
      <c r="N478" s="54">
        <v>31213124400</v>
      </c>
      <c r="O478" s="54">
        <v>31956613200</v>
      </c>
      <c r="P478" s="54">
        <v>19468645200</v>
      </c>
      <c r="Q478" s="54">
        <v>22983951600</v>
      </c>
      <c r="R478" s="54">
        <v>18847111600</v>
      </c>
      <c r="S478" s="54">
        <v>15926154100</v>
      </c>
      <c r="T478" s="54">
        <v>37129011200</v>
      </c>
      <c r="U478" s="54">
        <v>27336385500</v>
      </c>
      <c r="V478" s="54">
        <v>18103987500</v>
      </c>
      <c r="W478" s="54">
        <v>17567302500</v>
      </c>
      <c r="X478" s="54">
        <v>357450000</v>
      </c>
      <c r="Y478" s="54">
        <v>22300017000</v>
      </c>
      <c r="Z478" s="54">
        <v>33210563100</v>
      </c>
      <c r="AA478" s="54">
        <v>16940970000</v>
      </c>
      <c r="AB478" s="54">
        <v>10238670000</v>
      </c>
      <c r="AC478" s="54">
        <v>9447010000</v>
      </c>
      <c r="AD478" s="54">
        <v>7936250000</v>
      </c>
      <c r="AE478" s="54">
        <v>7191051000</v>
      </c>
      <c r="AF478" s="54">
        <v>9433770000</v>
      </c>
      <c r="AG478" s="54">
        <v>7418300000</v>
      </c>
      <c r="AH478" s="128" t="str">
        <f>VLOOKUP(B478,'Ma sector'!A:E,5,0)</f>
        <v>Công nghiệp</v>
      </c>
    </row>
    <row r="479" spans="1:34">
      <c r="A479" s="54" t="s">
        <v>548</v>
      </c>
      <c r="B479" s="54">
        <v>336</v>
      </c>
      <c r="C479" s="54">
        <v>4</v>
      </c>
      <c r="D479" s="54">
        <v>31500000</v>
      </c>
      <c r="E479" s="54">
        <v>105880000</v>
      </c>
      <c r="F479" s="54">
        <v>40410000</v>
      </c>
      <c r="G479" s="54">
        <v>168040000</v>
      </c>
      <c r="H479" s="54">
        <v>116220000</v>
      </c>
      <c r="I479" s="54">
        <v>318290000</v>
      </c>
      <c r="J479" s="54">
        <v>114050000</v>
      </c>
      <c r="K479" s="54">
        <v>86900000</v>
      </c>
      <c r="L479" s="54">
        <v>64550000</v>
      </c>
      <c r="M479" s="54">
        <v>13180000</v>
      </c>
      <c r="N479" s="54">
        <v>116200000</v>
      </c>
      <c r="O479" s="54">
        <v>175580000</v>
      </c>
      <c r="P479" s="54">
        <v>50510000</v>
      </c>
      <c r="Q479" s="54">
        <v>81930000</v>
      </c>
      <c r="R479" s="54">
        <v>56910000</v>
      </c>
      <c r="S479" s="54">
        <v>35190000</v>
      </c>
      <c r="T479" s="54">
        <v>55300000</v>
      </c>
      <c r="U479" s="54">
        <v>47020000</v>
      </c>
      <c r="V479" s="54">
        <v>48630000</v>
      </c>
      <c r="W479" s="54">
        <v>34030000</v>
      </c>
      <c r="X479" s="54">
        <v>2840000</v>
      </c>
      <c r="Y479" s="54">
        <v>22830000</v>
      </c>
      <c r="Z479" s="54">
        <v>43870000</v>
      </c>
      <c r="AA479" s="54">
        <v>13070000</v>
      </c>
      <c r="AB479" s="54">
        <v>72370000</v>
      </c>
      <c r="AC479" s="54">
        <v>9470000</v>
      </c>
      <c r="AD479" s="54">
        <v>6020000</v>
      </c>
      <c r="AE479" s="54">
        <v>15780000</v>
      </c>
      <c r="AF479" s="54">
        <v>78400000</v>
      </c>
      <c r="AG479" s="54">
        <v>1720000</v>
      </c>
      <c r="AH479" s="128" t="str">
        <f>VLOOKUP(B479,'Ma sector'!A:E,5,0)</f>
        <v>Tài chính</v>
      </c>
    </row>
    <row r="480" spans="1:34">
      <c r="A480" s="54" t="s">
        <v>549</v>
      </c>
      <c r="B480" s="54">
        <v>181</v>
      </c>
      <c r="C480" s="54">
        <v>4</v>
      </c>
      <c r="D480" s="54">
        <v>140139000</v>
      </c>
      <c r="E480" s="54">
        <v>521628000</v>
      </c>
      <c r="F480" s="54">
        <v>374459000</v>
      </c>
      <c r="G480" s="54">
        <v>383709000</v>
      </c>
      <c r="H480" s="54">
        <v>105892000</v>
      </c>
      <c r="I480" s="54">
        <v>276543000</v>
      </c>
      <c r="J480" s="54">
        <v>208086000</v>
      </c>
      <c r="K480" s="54">
        <v>217960000</v>
      </c>
      <c r="L480" s="54">
        <v>57848000</v>
      </c>
      <c r="M480" s="54">
        <v>66396000</v>
      </c>
      <c r="N480" s="54">
        <v>276465000</v>
      </c>
      <c r="O480" s="54">
        <v>737863000</v>
      </c>
      <c r="P480" s="54">
        <v>254492000</v>
      </c>
      <c r="Q480" s="54">
        <v>159017000</v>
      </c>
      <c r="R480" s="54">
        <v>245478000</v>
      </c>
      <c r="S480" s="54">
        <v>221495000</v>
      </c>
      <c r="T480" s="54">
        <v>214526000</v>
      </c>
      <c r="U480" s="54">
        <v>267825000</v>
      </c>
      <c r="V480" s="54">
        <v>21546000</v>
      </c>
      <c r="W480" s="54">
        <v>127355000</v>
      </c>
      <c r="X480" s="54">
        <v>163034000</v>
      </c>
      <c r="Y480" s="54">
        <v>306101000</v>
      </c>
      <c r="Z480" s="54">
        <v>260104000</v>
      </c>
      <c r="AA480" s="54">
        <v>95876000</v>
      </c>
      <c r="AB480" s="54">
        <v>121275000</v>
      </c>
      <c r="AC480" s="54">
        <v>2031000</v>
      </c>
      <c r="AD480" s="54">
        <v>21970000</v>
      </c>
      <c r="AE480" s="54">
        <v>75480000</v>
      </c>
      <c r="AF480" s="54">
        <v>112000</v>
      </c>
      <c r="AG480" s="54">
        <v>40367000</v>
      </c>
      <c r="AH480" s="128" t="str">
        <f>VLOOKUP(B480,'Ma sector'!A:E,5,0)</f>
        <v>Công nghiệp</v>
      </c>
    </row>
    <row r="481" spans="1:34">
      <c r="A481" s="54" t="s">
        <v>550</v>
      </c>
      <c r="B481" s="54">
        <v>336</v>
      </c>
      <c r="C481" s="54">
        <v>3</v>
      </c>
      <c r="D481" s="54">
        <v>564637000</v>
      </c>
      <c r="E481" s="54">
        <v>2491097000</v>
      </c>
      <c r="F481" s="54">
        <v>6102912000</v>
      </c>
      <c r="G481" s="54">
        <v>2607716000</v>
      </c>
      <c r="H481" s="54">
        <v>1400992000</v>
      </c>
      <c r="I481" s="54">
        <v>2477084000</v>
      </c>
      <c r="J481" s="54">
        <v>2668557000</v>
      </c>
      <c r="K481" s="54">
        <v>2568004000</v>
      </c>
      <c r="L481" s="54">
        <v>706547000</v>
      </c>
      <c r="M481" s="54">
        <v>1181611000</v>
      </c>
      <c r="N481" s="54">
        <v>958151000</v>
      </c>
      <c r="O481" s="54">
        <v>1157085000</v>
      </c>
      <c r="P481" s="54">
        <v>805729000</v>
      </c>
      <c r="Q481" s="54">
        <v>896024000</v>
      </c>
      <c r="R481" s="54">
        <v>2165324000</v>
      </c>
      <c r="S481" s="54">
        <v>972193000</v>
      </c>
      <c r="T481" s="54">
        <v>1394861000</v>
      </c>
      <c r="U481" s="54">
        <v>724460000</v>
      </c>
      <c r="V481" s="54">
        <v>779639000</v>
      </c>
      <c r="W481" s="54">
        <v>1234349000</v>
      </c>
      <c r="X481" s="54">
        <v>1136615000</v>
      </c>
      <c r="Y481" s="54">
        <v>1443340000</v>
      </c>
      <c r="Z481" s="54">
        <v>1206395000</v>
      </c>
      <c r="AA481" s="54">
        <v>590576000</v>
      </c>
      <c r="AB481" s="54">
        <v>106256000</v>
      </c>
      <c r="AC481" s="54">
        <v>1661319000</v>
      </c>
      <c r="AD481" s="54">
        <v>291978000</v>
      </c>
      <c r="AE481" s="54">
        <v>1014460000</v>
      </c>
      <c r="AF481" s="54">
        <v>142297000</v>
      </c>
      <c r="AG481" s="54">
        <v>458400000</v>
      </c>
      <c r="AH481" s="128" t="str">
        <f>VLOOKUP(B481,'Ma sector'!A:E,5,0)</f>
        <v>Tài chính</v>
      </c>
    </row>
    <row r="482" spans="1:34">
      <c r="A482" s="54" t="s">
        <v>551</v>
      </c>
      <c r="B482" s="54">
        <v>181</v>
      </c>
      <c r="C482" s="54">
        <v>4</v>
      </c>
      <c r="D482" s="54">
        <v>29664000</v>
      </c>
      <c r="E482" s="54">
        <v>137161000</v>
      </c>
      <c r="F482" s="54">
        <v>35731000</v>
      </c>
      <c r="G482" s="54">
        <v>56778000</v>
      </c>
      <c r="H482" s="54">
        <v>50849000</v>
      </c>
      <c r="I482" s="54">
        <v>69506000</v>
      </c>
      <c r="J482" s="54">
        <v>56110000</v>
      </c>
      <c r="K482" s="54">
        <v>6256000</v>
      </c>
      <c r="L482" s="54">
        <v>8333000</v>
      </c>
      <c r="M482" s="54">
        <v>21003000</v>
      </c>
      <c r="N482" s="54">
        <v>29402000</v>
      </c>
      <c r="O482" s="54">
        <v>8929000</v>
      </c>
      <c r="P482" s="54">
        <v>22752000</v>
      </c>
      <c r="Q482" s="54">
        <v>12370000</v>
      </c>
      <c r="R482" s="54">
        <v>56687000</v>
      </c>
      <c r="S482" s="54">
        <v>12743000</v>
      </c>
      <c r="T482" s="54">
        <v>187706000</v>
      </c>
      <c r="U482" s="54">
        <v>46962000</v>
      </c>
      <c r="V482" s="54">
        <v>37046000</v>
      </c>
      <c r="W482" s="54">
        <v>83425000</v>
      </c>
      <c r="X482" s="54">
        <v>8854000</v>
      </c>
      <c r="Y482" s="54">
        <v>107664000</v>
      </c>
      <c r="Z482" s="54">
        <v>100625000</v>
      </c>
      <c r="AA482" s="54">
        <v>9450000</v>
      </c>
      <c r="AB482" s="54">
        <v>10004000</v>
      </c>
      <c r="AC482" s="54">
        <v>125000</v>
      </c>
      <c r="AD482" s="54">
        <v>18030000</v>
      </c>
      <c r="AE482" s="54">
        <v>111000</v>
      </c>
      <c r="AF482" s="54">
        <v>22691000</v>
      </c>
      <c r="AG482" s="54">
        <v>181000</v>
      </c>
      <c r="AH482" s="128" t="str">
        <f>VLOOKUP(B482,'Ma sector'!A:E,5,0)</f>
        <v>Công nghiệp</v>
      </c>
    </row>
    <row r="483" spans="1:34">
      <c r="A483" s="54" t="s">
        <v>552</v>
      </c>
      <c r="B483" s="54">
        <v>181</v>
      </c>
      <c r="C483" s="54">
        <v>4</v>
      </c>
      <c r="D483" s="54">
        <v>511359000</v>
      </c>
      <c r="E483" s="54">
        <v>1293119000</v>
      </c>
      <c r="F483" s="54">
        <v>2111049000</v>
      </c>
      <c r="G483" s="54">
        <v>7760490000</v>
      </c>
      <c r="H483" s="54">
        <v>13627282000</v>
      </c>
      <c r="I483" s="54">
        <v>3268284000</v>
      </c>
      <c r="J483" s="54">
        <v>23635777000</v>
      </c>
      <c r="K483" s="54">
        <v>11681307000</v>
      </c>
      <c r="L483" s="54">
        <v>7424524000</v>
      </c>
      <c r="M483" s="54">
        <v>7161128000</v>
      </c>
      <c r="N483" s="54">
        <v>3770878000</v>
      </c>
      <c r="O483" s="54">
        <v>5034218000</v>
      </c>
      <c r="P483" s="54">
        <v>3979677000</v>
      </c>
      <c r="Q483" s="54">
        <v>5224079000</v>
      </c>
      <c r="R483" s="54">
        <v>4393820000</v>
      </c>
      <c r="S483" s="54">
        <v>2820797000</v>
      </c>
      <c r="T483" s="54">
        <v>4313039000</v>
      </c>
      <c r="U483" s="54">
        <v>3153968000</v>
      </c>
      <c r="V483" s="54">
        <v>1533425000</v>
      </c>
      <c r="W483" s="54">
        <v>2353455000</v>
      </c>
      <c r="X483" s="54">
        <v>1505506000</v>
      </c>
      <c r="Y483" s="54">
        <v>1044124000</v>
      </c>
      <c r="Z483" s="54">
        <v>3109001000</v>
      </c>
      <c r="AA483" s="54">
        <v>2128388000</v>
      </c>
      <c r="AB483" s="54">
        <v>1497024000</v>
      </c>
      <c r="AC483" s="54">
        <v>1199307000</v>
      </c>
      <c r="AD483" s="54">
        <v>588259000</v>
      </c>
      <c r="AE483" s="54">
        <v>982712000</v>
      </c>
      <c r="AF483" s="54">
        <v>749953000</v>
      </c>
      <c r="AG483" s="54">
        <v>478348000</v>
      </c>
      <c r="AH483" s="128" t="str">
        <f>VLOOKUP(B483,'Ma sector'!A:E,5,0)</f>
        <v>Công nghiệp</v>
      </c>
    </row>
    <row r="484" spans="1:34">
      <c r="A484" s="54" t="s">
        <v>553</v>
      </c>
      <c r="B484" s="54">
        <v>181</v>
      </c>
      <c r="C484" s="54">
        <v>4</v>
      </c>
      <c r="D484" s="54">
        <v>99507000</v>
      </c>
      <c r="E484" s="54">
        <v>186228000</v>
      </c>
      <c r="F484" s="54">
        <v>8415000</v>
      </c>
      <c r="G484" s="54">
        <v>70557000</v>
      </c>
      <c r="H484" s="54">
        <v>201870000</v>
      </c>
      <c r="I484" s="54">
        <v>219661000</v>
      </c>
      <c r="J484" s="54">
        <v>320689000</v>
      </c>
      <c r="K484" s="54">
        <v>132090000</v>
      </c>
      <c r="L484" s="54">
        <v>116222000</v>
      </c>
      <c r="M484" s="54">
        <v>195111000</v>
      </c>
      <c r="N484" s="54">
        <v>108587000</v>
      </c>
      <c r="O484" s="54">
        <v>62255000</v>
      </c>
      <c r="P484" s="54">
        <v>222472000</v>
      </c>
      <c r="Q484" s="54">
        <v>9319000</v>
      </c>
      <c r="R484" s="54">
        <v>84252000</v>
      </c>
      <c r="S484" s="54">
        <v>4986000</v>
      </c>
      <c r="T484" s="54">
        <v>117311000</v>
      </c>
      <c r="U484" s="54">
        <v>91957000</v>
      </c>
      <c r="V484" s="54">
        <v>44764000</v>
      </c>
      <c r="W484" s="54">
        <v>110731000</v>
      </c>
      <c r="X484" s="54">
        <v>209444000</v>
      </c>
      <c r="Y484" s="54">
        <v>86179000</v>
      </c>
      <c r="Z484" s="54">
        <v>188865000</v>
      </c>
      <c r="AA484" s="54">
        <v>90395000</v>
      </c>
      <c r="AB484" s="54">
        <v>49455000</v>
      </c>
      <c r="AC484" s="54">
        <v>9225000</v>
      </c>
      <c r="AD484" s="54">
        <v>20452000</v>
      </c>
      <c r="AE484" s="54">
        <v>53860000</v>
      </c>
      <c r="AF484" s="54">
        <v>32000</v>
      </c>
      <c r="AG484" s="54">
        <v>10132000</v>
      </c>
      <c r="AH484" s="128" t="str">
        <f>VLOOKUP(B484,'Ma sector'!A:E,5,0)</f>
        <v>Công nghiệp</v>
      </c>
    </row>
    <row r="485" spans="1:34">
      <c r="A485" s="54" t="s">
        <v>554</v>
      </c>
      <c r="B485" s="54">
        <v>181</v>
      </c>
      <c r="C485" s="54">
        <v>4</v>
      </c>
      <c r="D485" s="54">
        <v>0</v>
      </c>
      <c r="E485" s="54">
        <v>0</v>
      </c>
      <c r="F485" s="54">
        <v>0</v>
      </c>
      <c r="G485" s="54">
        <v>0</v>
      </c>
      <c r="H485" s="54">
        <v>0</v>
      </c>
      <c r="I485" s="54">
        <v>0</v>
      </c>
      <c r="J485" s="54">
        <v>480000</v>
      </c>
      <c r="K485" s="54">
        <v>260000</v>
      </c>
      <c r="L485" s="54">
        <v>0</v>
      </c>
      <c r="M485" s="54">
        <v>0</v>
      </c>
      <c r="N485" s="54">
        <v>0</v>
      </c>
      <c r="O485" s="54">
        <v>0</v>
      </c>
      <c r="P485" s="54">
        <v>0</v>
      </c>
      <c r="Q485" s="54">
        <v>0</v>
      </c>
      <c r="R485" s="54">
        <v>0</v>
      </c>
      <c r="S485" s="54">
        <v>240000</v>
      </c>
      <c r="T485" s="54">
        <v>0</v>
      </c>
      <c r="U485" s="54">
        <v>0</v>
      </c>
      <c r="V485" s="54">
        <v>500000</v>
      </c>
      <c r="W485" s="54">
        <v>0</v>
      </c>
      <c r="X485" s="54">
        <v>0</v>
      </c>
      <c r="Y485" s="54">
        <v>730000</v>
      </c>
      <c r="Z485" s="54">
        <v>460000</v>
      </c>
      <c r="AA485" s="54">
        <v>0</v>
      </c>
      <c r="AB485" s="54">
        <v>0</v>
      </c>
      <c r="AC485" s="54">
        <v>0</v>
      </c>
      <c r="AD485" s="54">
        <v>210000</v>
      </c>
      <c r="AE485" s="54">
        <v>0</v>
      </c>
      <c r="AF485" s="54">
        <v>0</v>
      </c>
      <c r="AG485" s="54">
        <v>190000</v>
      </c>
      <c r="AH485" s="128" t="str">
        <f>VLOOKUP(B485,'Ma sector'!A:E,5,0)</f>
        <v>Công nghiệp</v>
      </c>
    </row>
    <row r="486" spans="1:34">
      <c r="A486" s="54" t="s">
        <v>555</v>
      </c>
      <c r="B486" s="54">
        <v>336</v>
      </c>
      <c r="C486" s="54">
        <v>2</v>
      </c>
      <c r="D486" s="54">
        <v>242883000</v>
      </c>
      <c r="E486" s="54">
        <v>1741085000</v>
      </c>
      <c r="F486" s="54">
        <v>628959000</v>
      </c>
      <c r="G486" s="54">
        <v>428077000</v>
      </c>
      <c r="H486" s="54">
        <v>1584145000</v>
      </c>
      <c r="I486" s="54">
        <v>3335095000</v>
      </c>
      <c r="J486" s="54">
        <v>425358000</v>
      </c>
      <c r="K486" s="54">
        <v>509229000</v>
      </c>
      <c r="L486" s="54">
        <v>627965000</v>
      </c>
      <c r="M486" s="54">
        <v>2736746000</v>
      </c>
      <c r="N486" s="54">
        <v>2703894000</v>
      </c>
      <c r="O486" s="54">
        <v>1981209000</v>
      </c>
      <c r="P486" s="54">
        <v>1230079000</v>
      </c>
      <c r="Q486" s="54">
        <v>1093994000</v>
      </c>
      <c r="R486" s="54">
        <v>1473497000</v>
      </c>
      <c r="S486" s="54">
        <v>307253000</v>
      </c>
      <c r="T486" s="54">
        <v>738997000</v>
      </c>
      <c r="U486" s="54">
        <v>269713000</v>
      </c>
      <c r="V486" s="54">
        <v>447067000</v>
      </c>
      <c r="W486" s="54">
        <v>266715000</v>
      </c>
      <c r="X486" s="54">
        <v>474428000</v>
      </c>
      <c r="Y486" s="54">
        <v>404580000</v>
      </c>
      <c r="Z486" s="54">
        <v>354574000</v>
      </c>
      <c r="AA486" s="54">
        <v>169773000</v>
      </c>
      <c r="AB486" s="54">
        <v>591982000</v>
      </c>
      <c r="AC486" s="54">
        <v>15223000</v>
      </c>
      <c r="AD486" s="54">
        <v>5106000</v>
      </c>
      <c r="AE486" s="54">
        <v>198232000</v>
      </c>
      <c r="AF486" s="54">
        <v>343817000</v>
      </c>
      <c r="AG486" s="54">
        <v>52136000</v>
      </c>
      <c r="AH486" s="128" t="str">
        <f>VLOOKUP(B486,'Ma sector'!A:E,5,0)</f>
        <v>Tài chính</v>
      </c>
    </row>
    <row r="487" spans="1:34">
      <c r="A487" s="54" t="s">
        <v>556</v>
      </c>
      <c r="B487" s="54">
        <v>185</v>
      </c>
      <c r="C487" s="54">
        <v>4</v>
      </c>
      <c r="D487" s="54">
        <v>1740000</v>
      </c>
      <c r="E487" s="54">
        <v>782100</v>
      </c>
      <c r="F487" s="54">
        <v>0</v>
      </c>
      <c r="G487" s="54">
        <v>800000</v>
      </c>
      <c r="H487" s="54">
        <v>880000</v>
      </c>
      <c r="I487" s="54">
        <v>0</v>
      </c>
      <c r="J487" s="54">
        <v>0</v>
      </c>
      <c r="K487" s="54">
        <v>0</v>
      </c>
      <c r="L487" s="54">
        <v>0</v>
      </c>
      <c r="M487" s="54">
        <v>810000</v>
      </c>
      <c r="N487" s="54">
        <v>0</v>
      </c>
      <c r="O487" s="54">
        <v>0</v>
      </c>
      <c r="P487" s="54">
        <v>870000</v>
      </c>
      <c r="Q487" s="54">
        <v>0</v>
      </c>
      <c r="R487" s="54">
        <v>0</v>
      </c>
      <c r="S487" s="54">
        <v>790000</v>
      </c>
      <c r="T487" s="54">
        <v>11200000</v>
      </c>
      <c r="U487" s="54">
        <v>0</v>
      </c>
      <c r="V487" s="54">
        <v>0</v>
      </c>
      <c r="W487" s="54">
        <v>0</v>
      </c>
      <c r="X487" s="54">
        <v>0</v>
      </c>
      <c r="Y487" s="54">
        <v>0</v>
      </c>
      <c r="Z487" s="54">
        <v>720000</v>
      </c>
      <c r="AA487" s="54">
        <v>660000</v>
      </c>
      <c r="AB487" s="54">
        <v>600000</v>
      </c>
      <c r="AC487" s="54">
        <v>0</v>
      </c>
      <c r="AD487" s="54">
        <v>0</v>
      </c>
      <c r="AE487" s="54">
        <v>0</v>
      </c>
      <c r="AF487" s="54">
        <v>0</v>
      </c>
      <c r="AG487" s="54">
        <v>0</v>
      </c>
      <c r="AH487" s="128" t="str">
        <f>VLOOKUP(B487,'Ma sector'!A:E,5,0)</f>
        <v>Công nghiệp</v>
      </c>
    </row>
    <row r="488" spans="1:34">
      <c r="A488" s="54" t="s">
        <v>557</v>
      </c>
      <c r="B488" s="54">
        <v>180</v>
      </c>
      <c r="C488" s="54">
        <v>4</v>
      </c>
      <c r="D488" s="54">
        <v>6760000</v>
      </c>
      <c r="E488" s="54">
        <v>19001200</v>
      </c>
      <c r="F488" s="54">
        <v>16680000</v>
      </c>
      <c r="G488" s="54">
        <v>32310800</v>
      </c>
      <c r="H488" s="54">
        <v>23920000</v>
      </c>
      <c r="I488" s="54">
        <v>78440000</v>
      </c>
      <c r="J488" s="54">
        <v>13360000</v>
      </c>
      <c r="K488" s="54">
        <v>1040000</v>
      </c>
      <c r="L488" s="54">
        <v>21888400</v>
      </c>
      <c r="M488" s="54">
        <v>9460000</v>
      </c>
      <c r="N488" s="54">
        <v>60477600</v>
      </c>
      <c r="O488" s="54">
        <v>21430000</v>
      </c>
      <c r="P488" s="54">
        <v>2090000</v>
      </c>
      <c r="Q488" s="54">
        <v>54322000</v>
      </c>
      <c r="R488" s="54">
        <v>59280000</v>
      </c>
      <c r="S488" s="54">
        <v>54966400</v>
      </c>
      <c r="T488" s="54">
        <v>36550000</v>
      </c>
      <c r="U488" s="54">
        <v>6360000</v>
      </c>
      <c r="V488" s="54">
        <v>10180000</v>
      </c>
      <c r="W488" s="54">
        <v>46640000</v>
      </c>
      <c r="X488" s="54">
        <v>5730000</v>
      </c>
      <c r="Y488" s="54">
        <v>84600000</v>
      </c>
      <c r="Z488" s="54">
        <v>3399284800</v>
      </c>
      <c r="AA488" s="54">
        <v>28288000</v>
      </c>
      <c r="AB488" s="54">
        <v>0</v>
      </c>
      <c r="AC488" s="54">
        <v>510000</v>
      </c>
      <c r="AD488" s="54">
        <v>515200</v>
      </c>
      <c r="AE488" s="54">
        <v>178836000</v>
      </c>
      <c r="AF488" s="54">
        <v>25500000</v>
      </c>
      <c r="AG488" s="54">
        <v>11288200</v>
      </c>
      <c r="AH488" s="128" t="str">
        <f>VLOOKUP(B488,'Ma sector'!A:E,5,0)</f>
        <v>Công nghiệp</v>
      </c>
    </row>
    <row r="489" spans="1:34">
      <c r="A489" s="54" t="s">
        <v>558</v>
      </c>
      <c r="B489" s="54">
        <v>256</v>
      </c>
      <c r="C489" s="54">
        <v>4</v>
      </c>
      <c r="D489" s="54">
        <v>0</v>
      </c>
      <c r="E489" s="54">
        <v>0</v>
      </c>
      <c r="F489" s="54">
        <v>0</v>
      </c>
      <c r="G489" s="54">
        <v>2700000</v>
      </c>
      <c r="H489" s="54">
        <v>0</v>
      </c>
      <c r="I489" s="54">
        <v>0</v>
      </c>
      <c r="J489" s="54">
        <v>0</v>
      </c>
      <c r="K489" s="54">
        <v>0</v>
      </c>
      <c r="L489" s="54">
        <v>0</v>
      </c>
      <c r="M489" s="54">
        <v>0</v>
      </c>
      <c r="N489" s="54">
        <v>0</v>
      </c>
      <c r="O489" s="54">
        <v>0</v>
      </c>
      <c r="P489" s="54">
        <v>0</v>
      </c>
      <c r="Q489" s="54">
        <v>0</v>
      </c>
      <c r="R489" s="54">
        <v>0</v>
      </c>
      <c r="S489" s="54">
        <v>0</v>
      </c>
      <c r="T489" s="54">
        <v>0</v>
      </c>
      <c r="U489" s="54">
        <v>0</v>
      </c>
      <c r="V489" s="54">
        <v>0</v>
      </c>
      <c r="W489" s="54">
        <v>0</v>
      </c>
      <c r="X489" s="54">
        <v>0</v>
      </c>
      <c r="Y489" s="54">
        <v>0</v>
      </c>
      <c r="Z489" s="54">
        <v>0</v>
      </c>
      <c r="AA489" s="54">
        <v>0</v>
      </c>
      <c r="AB489" s="54">
        <v>0</v>
      </c>
      <c r="AC489" s="54">
        <v>0</v>
      </c>
      <c r="AD489" s="54">
        <v>0</v>
      </c>
      <c r="AE489" s="54">
        <v>0</v>
      </c>
      <c r="AF489" s="54">
        <v>0</v>
      </c>
      <c r="AG489" s="54">
        <v>0</v>
      </c>
      <c r="AH489" s="128" t="str">
        <f>VLOOKUP(B489,'Ma sector'!A:E,5,0)</f>
        <v>Dịch vụ Tiêu dùng</v>
      </c>
    </row>
    <row r="490" spans="1:34">
      <c r="A490" s="54" t="s">
        <v>559</v>
      </c>
      <c r="B490" s="54">
        <v>181</v>
      </c>
      <c r="C490" s="54">
        <v>4</v>
      </c>
      <c r="D490" s="54">
        <v>100810000</v>
      </c>
      <c r="E490" s="54">
        <v>1025480000</v>
      </c>
      <c r="F490" s="54">
        <v>432420000</v>
      </c>
      <c r="G490" s="54">
        <v>310610000</v>
      </c>
      <c r="H490" s="54">
        <v>249130000</v>
      </c>
      <c r="I490" s="54">
        <v>136490000</v>
      </c>
      <c r="J490" s="54">
        <v>326520000</v>
      </c>
      <c r="K490" s="54">
        <v>242560000</v>
      </c>
      <c r="L490" s="54">
        <v>50530000</v>
      </c>
      <c r="M490" s="54">
        <v>106810000</v>
      </c>
      <c r="N490" s="54">
        <v>3960000</v>
      </c>
      <c r="O490" s="54">
        <v>120220000</v>
      </c>
      <c r="P490" s="54">
        <v>23090000</v>
      </c>
      <c r="Q490" s="54">
        <v>19210000</v>
      </c>
      <c r="R490" s="54">
        <v>122090000</v>
      </c>
      <c r="S490" s="54">
        <v>169680000</v>
      </c>
      <c r="T490" s="54">
        <v>225930000</v>
      </c>
      <c r="U490" s="54">
        <v>61720000</v>
      </c>
      <c r="V490" s="54">
        <v>211940000</v>
      </c>
      <c r="W490" s="54">
        <v>19500000</v>
      </c>
      <c r="X490" s="54">
        <v>0</v>
      </c>
      <c r="Y490" s="54">
        <v>153020000</v>
      </c>
      <c r="Z490" s="54">
        <v>122270000</v>
      </c>
      <c r="AA490" s="54">
        <v>11400000</v>
      </c>
      <c r="AB490" s="54">
        <v>15080000</v>
      </c>
      <c r="AC490" s="54">
        <v>3820000</v>
      </c>
      <c r="AD490" s="54">
        <v>37350000</v>
      </c>
      <c r="AE490" s="54">
        <v>7460000</v>
      </c>
      <c r="AF490" s="54">
        <v>22200000</v>
      </c>
      <c r="AG490" s="54">
        <v>55500000</v>
      </c>
      <c r="AH490" s="128" t="str">
        <f>VLOOKUP(B490,'Ma sector'!A:E,5,0)</f>
        <v>Công nghiệp</v>
      </c>
    </row>
    <row r="491" spans="1:34">
      <c r="A491" s="54" t="s">
        <v>560</v>
      </c>
      <c r="B491" s="54">
        <v>221</v>
      </c>
      <c r="C491" s="54">
        <v>4</v>
      </c>
      <c r="D491" s="54">
        <v>73000000</v>
      </c>
      <c r="E491" s="54">
        <v>211787000</v>
      </c>
      <c r="F491" s="54">
        <v>212626000</v>
      </c>
      <c r="G491" s="54">
        <v>825798000</v>
      </c>
      <c r="H491" s="54">
        <v>182605000</v>
      </c>
      <c r="I491" s="54">
        <v>603993000</v>
      </c>
      <c r="J491" s="54">
        <v>1404805000</v>
      </c>
      <c r="K491" s="54">
        <v>424400000</v>
      </c>
      <c r="L491" s="54">
        <v>562917000</v>
      </c>
      <c r="M491" s="54">
        <v>4522000</v>
      </c>
      <c r="N491" s="54">
        <v>556236000</v>
      </c>
      <c r="O491" s="54">
        <v>18169000</v>
      </c>
      <c r="P491" s="54">
        <v>566975000</v>
      </c>
      <c r="Q491" s="54">
        <v>2301854000</v>
      </c>
      <c r="R491" s="54">
        <v>2466822000</v>
      </c>
      <c r="S491" s="54">
        <v>88000000</v>
      </c>
      <c r="T491" s="54">
        <v>533495000</v>
      </c>
      <c r="U491" s="54">
        <v>140148000</v>
      </c>
      <c r="V491" s="54">
        <v>752000</v>
      </c>
      <c r="W491" s="54">
        <v>259146000</v>
      </c>
      <c r="X491" s="54">
        <v>1004034000</v>
      </c>
      <c r="Y491" s="54">
        <v>123197000</v>
      </c>
      <c r="Z491" s="54">
        <v>177918000</v>
      </c>
      <c r="AA491" s="54">
        <v>299582000</v>
      </c>
      <c r="AB491" s="54">
        <v>144092000</v>
      </c>
      <c r="AC491" s="54">
        <v>135532000</v>
      </c>
      <c r="AD491" s="54">
        <v>58720000</v>
      </c>
      <c r="AE491" s="54">
        <v>764000</v>
      </c>
      <c r="AF491" s="54">
        <v>122582000</v>
      </c>
      <c r="AG491" s="54">
        <v>161747000</v>
      </c>
      <c r="AH491" s="128" t="str">
        <f>VLOOKUP(B491,'Ma sector'!A:E,5,0)</f>
        <v>Hàng Tiêu dùng</v>
      </c>
    </row>
    <row r="492" spans="1:34">
      <c r="A492" s="54" t="s">
        <v>561</v>
      </c>
      <c r="B492" s="54">
        <v>336</v>
      </c>
      <c r="C492" s="54">
        <v>4</v>
      </c>
      <c r="D492" s="54">
        <v>8150000</v>
      </c>
      <c r="E492" s="54">
        <v>19817400</v>
      </c>
      <c r="F492" s="54">
        <v>0</v>
      </c>
      <c r="G492" s="54">
        <v>41972000</v>
      </c>
      <c r="H492" s="54">
        <v>64530000</v>
      </c>
      <c r="I492" s="54">
        <v>11450000</v>
      </c>
      <c r="J492" s="54">
        <v>18465400</v>
      </c>
      <c r="K492" s="54">
        <v>12311900</v>
      </c>
      <c r="L492" s="54">
        <v>805600</v>
      </c>
      <c r="M492" s="54">
        <v>20114000</v>
      </c>
      <c r="N492" s="54">
        <v>5030800</v>
      </c>
      <c r="O492" s="54">
        <v>8486800</v>
      </c>
      <c r="P492" s="54">
        <v>97570000</v>
      </c>
      <c r="Q492" s="54">
        <v>109480000</v>
      </c>
      <c r="R492" s="54">
        <v>82340000</v>
      </c>
      <c r="S492" s="54">
        <v>29676800</v>
      </c>
      <c r="T492" s="54">
        <v>60860000</v>
      </c>
      <c r="U492" s="54">
        <v>29210000</v>
      </c>
      <c r="V492" s="54">
        <v>118410000</v>
      </c>
      <c r="W492" s="54">
        <v>1840000</v>
      </c>
      <c r="X492" s="54">
        <v>18000000</v>
      </c>
      <c r="Y492" s="54">
        <v>35990000</v>
      </c>
      <c r="Z492" s="54">
        <v>116330000</v>
      </c>
      <c r="AA492" s="54">
        <v>17390000</v>
      </c>
      <c r="AB492" s="54">
        <v>0</v>
      </c>
      <c r="AC492" s="54">
        <v>51860000</v>
      </c>
      <c r="AD492" s="54">
        <v>0</v>
      </c>
      <c r="AE492" s="54">
        <v>0</v>
      </c>
      <c r="AF492" s="54">
        <v>63680000</v>
      </c>
      <c r="AG492" s="54">
        <v>1760000</v>
      </c>
      <c r="AH492" s="128" t="str">
        <f>VLOOKUP(B492,'Ma sector'!A:E,5,0)</f>
        <v>Tài chính</v>
      </c>
    </row>
    <row r="493" spans="1:34">
      <c r="A493" s="54" t="s">
        <v>562</v>
      </c>
      <c r="B493" s="54">
        <v>150</v>
      </c>
      <c r="C493" s="54">
        <v>4</v>
      </c>
      <c r="D493" s="54">
        <v>34580000</v>
      </c>
      <c r="E493" s="54">
        <v>6510000</v>
      </c>
      <c r="F493" s="54">
        <v>163000</v>
      </c>
      <c r="G493" s="54">
        <v>160000</v>
      </c>
      <c r="H493" s="54">
        <v>2638000</v>
      </c>
      <c r="I493" s="54">
        <v>1540000</v>
      </c>
      <c r="J493" s="54">
        <v>0</v>
      </c>
      <c r="K493" s="54">
        <v>0</v>
      </c>
      <c r="L493" s="54">
        <v>0</v>
      </c>
      <c r="M493" s="54">
        <v>0</v>
      </c>
      <c r="N493" s="54">
        <v>1530000</v>
      </c>
      <c r="O493" s="54">
        <v>0</v>
      </c>
      <c r="P493" s="54">
        <v>1112000</v>
      </c>
      <c r="Q493" s="54">
        <v>0</v>
      </c>
      <c r="R493" s="54">
        <v>900000</v>
      </c>
      <c r="S493" s="54">
        <v>2535000</v>
      </c>
      <c r="T493" s="54">
        <v>318000</v>
      </c>
      <c r="U493" s="54">
        <v>762000</v>
      </c>
      <c r="V493" s="54">
        <v>0</v>
      </c>
      <c r="W493" s="54">
        <v>170000</v>
      </c>
      <c r="X493" s="54">
        <v>1928000</v>
      </c>
      <c r="Y493" s="54">
        <v>162000</v>
      </c>
      <c r="Z493" s="54">
        <v>0</v>
      </c>
      <c r="AA493" s="54">
        <v>0</v>
      </c>
      <c r="AB493" s="54">
        <v>273993000</v>
      </c>
      <c r="AC493" s="54">
        <v>5969000</v>
      </c>
      <c r="AD493" s="54">
        <v>167000</v>
      </c>
      <c r="AE493" s="54">
        <v>6571000</v>
      </c>
      <c r="AF493" s="54">
        <v>2724198000</v>
      </c>
      <c r="AG493" s="54">
        <v>15507000</v>
      </c>
      <c r="AH493" s="128" t="str">
        <f>VLOOKUP(B493,'Ma sector'!A:E,5,0)</f>
        <v>Nguyên vật liệu</v>
      </c>
    </row>
    <row r="494" spans="1:34">
      <c r="A494" s="54" t="s">
        <v>59</v>
      </c>
      <c r="B494" s="54">
        <v>189</v>
      </c>
      <c r="C494" s="54">
        <v>2</v>
      </c>
      <c r="D494" s="54">
        <v>87642600000</v>
      </c>
      <c r="E494" s="54">
        <v>79064157000</v>
      </c>
      <c r="F494" s="54">
        <v>128111250000</v>
      </c>
      <c r="G494" s="54">
        <v>97101529000</v>
      </c>
      <c r="H494" s="54">
        <v>76099400000</v>
      </c>
      <c r="I494" s="54">
        <v>75507461000</v>
      </c>
      <c r="J494" s="54">
        <v>63546854000</v>
      </c>
      <c r="K494" s="54">
        <v>71196086000</v>
      </c>
      <c r="L494" s="54">
        <v>61254996000</v>
      </c>
      <c r="M494" s="54">
        <v>116347163000</v>
      </c>
      <c r="N494" s="54">
        <v>60488576000</v>
      </c>
      <c r="O494" s="54">
        <v>74341159000</v>
      </c>
      <c r="P494" s="54">
        <v>64632048000</v>
      </c>
      <c r="Q494" s="54">
        <v>37173990000</v>
      </c>
      <c r="R494" s="54">
        <v>55443520000</v>
      </c>
      <c r="S494" s="54">
        <v>24191242000</v>
      </c>
      <c r="T494" s="54">
        <v>80652793000</v>
      </c>
      <c r="U494" s="54">
        <v>52264571000</v>
      </c>
      <c r="V494" s="54">
        <v>20934692000</v>
      </c>
      <c r="W494" s="54">
        <v>30102547000</v>
      </c>
      <c r="X494" s="54">
        <v>44520191000</v>
      </c>
      <c r="Y494" s="54">
        <v>41075585000</v>
      </c>
      <c r="Z494" s="54">
        <v>73980855000</v>
      </c>
      <c r="AA494" s="54">
        <v>28937556000</v>
      </c>
      <c r="AB494" s="54">
        <v>34449580800</v>
      </c>
      <c r="AC494" s="54">
        <v>33892994000</v>
      </c>
      <c r="AD494" s="54">
        <v>23553266000</v>
      </c>
      <c r="AE494" s="54">
        <v>43114106000</v>
      </c>
      <c r="AF494" s="54">
        <v>90078394000</v>
      </c>
      <c r="AG494" s="54">
        <v>43404730000</v>
      </c>
      <c r="AH494" s="128" t="str">
        <f>VLOOKUP(B494,'Ma sector'!A:E,5,0)</f>
        <v>Công nghiệp</v>
      </c>
    </row>
    <row r="495" spans="1:34">
      <c r="A495" s="54" t="s">
        <v>563</v>
      </c>
      <c r="B495" s="54">
        <v>274</v>
      </c>
      <c r="C495" s="54">
        <v>4</v>
      </c>
      <c r="D495" s="54">
        <v>55230000</v>
      </c>
      <c r="E495" s="54">
        <v>0</v>
      </c>
      <c r="F495" s="54">
        <v>14190000</v>
      </c>
      <c r="G495" s="54">
        <v>44230000</v>
      </c>
      <c r="H495" s="54">
        <v>222488000</v>
      </c>
      <c r="I495" s="54">
        <v>167770000</v>
      </c>
      <c r="J495" s="54">
        <v>1380000</v>
      </c>
      <c r="K495" s="54">
        <v>2150000</v>
      </c>
      <c r="L495" s="54">
        <v>417980000</v>
      </c>
      <c r="M495" s="54">
        <v>211490000</v>
      </c>
      <c r="N495" s="54">
        <v>158080000</v>
      </c>
      <c r="O495" s="54">
        <v>529760000</v>
      </c>
      <c r="P495" s="54">
        <v>319500000</v>
      </c>
      <c r="Q495" s="54">
        <v>2986290000</v>
      </c>
      <c r="R495" s="54">
        <v>257410000</v>
      </c>
      <c r="S495" s="54">
        <v>609820000</v>
      </c>
      <c r="T495" s="54">
        <v>873620000</v>
      </c>
      <c r="U495" s="54">
        <v>130060000</v>
      </c>
      <c r="V495" s="54">
        <v>318650000</v>
      </c>
      <c r="W495" s="54">
        <v>165630000</v>
      </c>
      <c r="X495" s="54">
        <v>83220000</v>
      </c>
      <c r="Y495" s="54">
        <v>0</v>
      </c>
      <c r="Z495" s="54">
        <v>117840000</v>
      </c>
      <c r="AA495" s="54">
        <v>0</v>
      </c>
      <c r="AB495" s="54">
        <v>93900000</v>
      </c>
      <c r="AC495" s="54">
        <v>99930000</v>
      </c>
      <c r="AD495" s="54">
        <v>85280000</v>
      </c>
      <c r="AE495" s="54">
        <v>27200000</v>
      </c>
      <c r="AF495" s="54">
        <v>38670000</v>
      </c>
      <c r="AG495" s="54">
        <v>0</v>
      </c>
      <c r="AH495" s="128" t="str">
        <f>VLOOKUP(B495,'Ma sector'!A:E,5,0)</f>
        <v>Tiện ích Cộng đồng</v>
      </c>
    </row>
    <row r="496" spans="1:34">
      <c r="A496" s="54" t="s">
        <v>564</v>
      </c>
      <c r="B496" s="54">
        <v>260</v>
      </c>
      <c r="C496" s="54">
        <v>3</v>
      </c>
      <c r="D496" s="54">
        <v>8647000</v>
      </c>
      <c r="E496" s="54">
        <v>4521000</v>
      </c>
      <c r="F496" s="54">
        <v>6856000</v>
      </c>
      <c r="G496" s="54">
        <v>20393000</v>
      </c>
      <c r="H496" s="54">
        <v>56000</v>
      </c>
      <c r="I496" s="54">
        <v>15387000</v>
      </c>
      <c r="J496" s="54">
        <v>3243000</v>
      </c>
      <c r="K496" s="54">
        <v>7871000</v>
      </c>
      <c r="L496" s="54">
        <v>2850000</v>
      </c>
      <c r="M496" s="54">
        <v>3016000</v>
      </c>
      <c r="N496" s="54">
        <v>1857000</v>
      </c>
      <c r="O496" s="54">
        <v>11025000</v>
      </c>
      <c r="P496" s="54">
        <v>5644000</v>
      </c>
      <c r="Q496" s="54">
        <v>33161000</v>
      </c>
      <c r="R496" s="54">
        <v>5878000</v>
      </c>
      <c r="S496" s="54">
        <v>5676000</v>
      </c>
      <c r="T496" s="54">
        <v>1450000</v>
      </c>
      <c r="U496" s="54">
        <v>0</v>
      </c>
      <c r="V496" s="54">
        <v>2477000</v>
      </c>
      <c r="W496" s="54">
        <v>7788000</v>
      </c>
      <c r="X496" s="54">
        <v>5714000</v>
      </c>
      <c r="Y496" s="54">
        <v>59000</v>
      </c>
      <c r="Z496" s="54">
        <v>7892000</v>
      </c>
      <c r="AA496" s="54">
        <v>0</v>
      </c>
      <c r="AB496" s="54">
        <v>9242000</v>
      </c>
      <c r="AC496" s="54">
        <v>0</v>
      </c>
      <c r="AD496" s="54">
        <v>55000</v>
      </c>
      <c r="AE496" s="54">
        <v>7738000</v>
      </c>
      <c r="AF496" s="54">
        <v>19782000</v>
      </c>
      <c r="AG496" s="54">
        <v>24664000</v>
      </c>
      <c r="AH496" s="128" t="str">
        <f>VLOOKUP(B496,'Ma sector'!A:E,5,0)</f>
        <v>Dịch vụ Tiêu dùng</v>
      </c>
    </row>
    <row r="497" spans="1:34">
      <c r="A497" s="54" t="s">
        <v>565</v>
      </c>
      <c r="B497" s="54">
        <v>181</v>
      </c>
      <c r="C497" s="54">
        <v>4</v>
      </c>
      <c r="D497" s="54">
        <v>0</v>
      </c>
      <c r="E497" s="54">
        <v>3510000</v>
      </c>
      <c r="F497" s="54">
        <v>270000</v>
      </c>
      <c r="G497" s="54">
        <v>15120000</v>
      </c>
      <c r="H497" s="54">
        <v>580000</v>
      </c>
      <c r="I497" s="54">
        <v>0</v>
      </c>
      <c r="J497" s="54">
        <v>3770000</v>
      </c>
      <c r="K497" s="54">
        <v>58880000</v>
      </c>
      <c r="L497" s="54">
        <v>32380000</v>
      </c>
      <c r="M497" s="54">
        <v>20110000</v>
      </c>
      <c r="N497" s="54">
        <v>6480000</v>
      </c>
      <c r="O497" s="54">
        <v>219350000</v>
      </c>
      <c r="P497" s="54">
        <v>11610000</v>
      </c>
      <c r="Q497" s="54">
        <v>24520000</v>
      </c>
      <c r="R497" s="54">
        <v>51340000</v>
      </c>
      <c r="S497" s="54">
        <v>37410000</v>
      </c>
      <c r="T497" s="54">
        <v>410000</v>
      </c>
      <c r="U497" s="54">
        <v>740000</v>
      </c>
      <c r="V497" s="54">
        <v>1390000</v>
      </c>
      <c r="W497" s="54">
        <v>29950000</v>
      </c>
      <c r="X497" s="54">
        <v>360000</v>
      </c>
      <c r="Y497" s="54">
        <v>4170000</v>
      </c>
      <c r="Z497" s="54">
        <v>27830000</v>
      </c>
      <c r="AA497" s="54">
        <v>640000</v>
      </c>
      <c r="AB497" s="54">
        <v>690000</v>
      </c>
      <c r="AC497" s="54">
        <v>17430000</v>
      </c>
      <c r="AD497" s="54">
        <v>7130000</v>
      </c>
      <c r="AE497" s="54">
        <v>360000</v>
      </c>
      <c r="AF497" s="54">
        <v>0</v>
      </c>
      <c r="AG497" s="54">
        <v>2100000</v>
      </c>
      <c r="AH497" s="128" t="str">
        <f>VLOOKUP(B497,'Ma sector'!A:E,5,0)</f>
        <v>Công nghiệp</v>
      </c>
    </row>
    <row r="498" spans="1:34">
      <c r="A498" s="54" t="s">
        <v>566</v>
      </c>
      <c r="B498" s="54">
        <v>181</v>
      </c>
      <c r="C498" s="54">
        <v>4</v>
      </c>
      <c r="D498" s="54">
        <v>4810000</v>
      </c>
      <c r="E498" s="54">
        <v>29140000</v>
      </c>
      <c r="F498" s="54">
        <v>4820000</v>
      </c>
      <c r="G498" s="54">
        <v>151680000</v>
      </c>
      <c r="H498" s="54">
        <v>186430000</v>
      </c>
      <c r="I498" s="54">
        <v>251370000</v>
      </c>
      <c r="J498" s="54">
        <v>10080000</v>
      </c>
      <c r="K498" s="54">
        <v>71700000</v>
      </c>
      <c r="L498" s="54">
        <v>149186400</v>
      </c>
      <c r="M498" s="54">
        <v>2800000</v>
      </c>
      <c r="N498" s="54">
        <v>0</v>
      </c>
      <c r="O498" s="54">
        <v>2700000</v>
      </c>
      <c r="P498" s="54">
        <v>104970000</v>
      </c>
      <c r="Q498" s="54">
        <v>0</v>
      </c>
      <c r="R498" s="54">
        <v>12760000</v>
      </c>
      <c r="S498" s="54">
        <v>2690000</v>
      </c>
      <c r="T498" s="54">
        <v>2550000</v>
      </c>
      <c r="U498" s="54">
        <v>0</v>
      </c>
      <c r="V498" s="54">
        <v>0</v>
      </c>
      <c r="W498" s="54">
        <v>7890000</v>
      </c>
      <c r="X498" s="54">
        <v>0</v>
      </c>
      <c r="Y498" s="54">
        <v>7650000</v>
      </c>
      <c r="Z498" s="54">
        <v>57770000</v>
      </c>
      <c r="AA498" s="54">
        <v>86990000</v>
      </c>
      <c r="AB498" s="54">
        <v>111940000</v>
      </c>
      <c r="AC498" s="54">
        <v>0</v>
      </c>
      <c r="AD498" s="54">
        <v>55500000</v>
      </c>
      <c r="AE498" s="54">
        <v>45340000</v>
      </c>
      <c r="AF498" s="54">
        <v>39370000</v>
      </c>
      <c r="AG498" s="54">
        <v>83430000</v>
      </c>
      <c r="AH498" s="128" t="str">
        <f>VLOOKUP(B498,'Ma sector'!A:E,5,0)</f>
        <v>Công nghiệp</v>
      </c>
    </row>
    <row r="499" spans="1:34">
      <c r="A499" s="54" t="s">
        <v>567</v>
      </c>
      <c r="B499" s="54">
        <v>181</v>
      </c>
      <c r="C499" s="54">
        <v>4</v>
      </c>
      <c r="D499" s="54">
        <v>14060000</v>
      </c>
      <c r="E499" s="54">
        <v>64320000</v>
      </c>
      <c r="F499" s="54">
        <v>192010000</v>
      </c>
      <c r="G499" s="54">
        <v>225990000</v>
      </c>
      <c r="H499" s="54">
        <v>213870000</v>
      </c>
      <c r="I499" s="54">
        <v>109370000</v>
      </c>
      <c r="J499" s="54">
        <v>77000000</v>
      </c>
      <c r="K499" s="54">
        <v>171720000</v>
      </c>
      <c r="L499" s="54">
        <v>330070000</v>
      </c>
      <c r="M499" s="54">
        <v>713880000</v>
      </c>
      <c r="N499" s="54">
        <v>30810000</v>
      </c>
      <c r="O499" s="54">
        <v>204820000</v>
      </c>
      <c r="P499" s="54">
        <v>12010000</v>
      </c>
      <c r="Q499" s="54">
        <v>146440000</v>
      </c>
      <c r="R499" s="54">
        <v>3900000</v>
      </c>
      <c r="S499" s="54">
        <v>234350000</v>
      </c>
      <c r="T499" s="54">
        <v>32300000</v>
      </c>
      <c r="U499" s="54">
        <v>1580000</v>
      </c>
      <c r="V499" s="54">
        <v>157670000</v>
      </c>
      <c r="W499" s="54">
        <v>24160000</v>
      </c>
      <c r="X499" s="54">
        <v>0</v>
      </c>
      <c r="Y499" s="54">
        <v>15810000</v>
      </c>
      <c r="Z499" s="54">
        <v>61950000</v>
      </c>
      <c r="AA499" s="54">
        <v>34650000</v>
      </c>
      <c r="AB499" s="54">
        <v>0</v>
      </c>
      <c r="AC499" s="54">
        <v>0</v>
      </c>
      <c r="AD499" s="54">
        <v>8460000</v>
      </c>
      <c r="AE499" s="54">
        <v>24020000</v>
      </c>
      <c r="AF499" s="54">
        <v>0</v>
      </c>
      <c r="AG499" s="54">
        <v>8980000</v>
      </c>
      <c r="AH499" s="128" t="str">
        <f>VLOOKUP(B499,'Ma sector'!A:E,5,0)</f>
        <v>Công nghiệp</v>
      </c>
    </row>
    <row r="500" spans="1:34">
      <c r="A500" s="54" t="s">
        <v>568</v>
      </c>
      <c r="B500" s="54">
        <v>181</v>
      </c>
      <c r="C500" s="54">
        <v>4</v>
      </c>
      <c r="D500" s="54">
        <v>8100000</v>
      </c>
      <c r="E500" s="54">
        <v>19060000</v>
      </c>
      <c r="F500" s="54">
        <v>27940000</v>
      </c>
      <c r="G500" s="54">
        <v>29190000</v>
      </c>
      <c r="H500" s="54">
        <v>49920000</v>
      </c>
      <c r="I500" s="54">
        <v>118137500</v>
      </c>
      <c r="J500" s="54">
        <v>153090000</v>
      </c>
      <c r="K500" s="54">
        <v>246790000</v>
      </c>
      <c r="L500" s="54">
        <v>196720000</v>
      </c>
      <c r="M500" s="54">
        <v>46290000</v>
      </c>
      <c r="N500" s="54">
        <v>74000000</v>
      </c>
      <c r="O500" s="54">
        <v>18090000</v>
      </c>
      <c r="P500" s="54">
        <v>101850000</v>
      </c>
      <c r="Q500" s="54">
        <v>69900000</v>
      </c>
      <c r="R500" s="54">
        <v>90990000</v>
      </c>
      <c r="S500" s="54">
        <v>150530000</v>
      </c>
      <c r="T500" s="54">
        <v>34100000</v>
      </c>
      <c r="U500" s="54">
        <v>44400000</v>
      </c>
      <c r="V500" s="54">
        <v>13850000</v>
      </c>
      <c r="W500" s="54">
        <v>21600000</v>
      </c>
      <c r="X500" s="54">
        <v>0</v>
      </c>
      <c r="Y500" s="54">
        <v>445500</v>
      </c>
      <c r="Z500" s="54">
        <v>34400000</v>
      </c>
      <c r="AA500" s="54">
        <v>5130000</v>
      </c>
      <c r="AB500" s="54">
        <v>1720000</v>
      </c>
      <c r="AC500" s="54">
        <v>0</v>
      </c>
      <c r="AD500" s="54">
        <v>860000</v>
      </c>
      <c r="AE500" s="54">
        <v>18193000</v>
      </c>
      <c r="AF500" s="54">
        <v>47460000</v>
      </c>
      <c r="AG500" s="54">
        <v>9790000</v>
      </c>
      <c r="AH500" s="128" t="str">
        <f>VLOOKUP(B500,'Ma sector'!A:E,5,0)</f>
        <v>Công nghiệp</v>
      </c>
    </row>
    <row r="501" spans="1:34">
      <c r="A501" s="54" t="s">
        <v>569</v>
      </c>
      <c r="B501" s="54">
        <v>181</v>
      </c>
      <c r="C501" s="54">
        <v>4</v>
      </c>
      <c r="D501" s="54">
        <v>47280000</v>
      </c>
      <c r="E501" s="54">
        <v>139490000</v>
      </c>
      <c r="F501" s="54">
        <v>255130000</v>
      </c>
      <c r="G501" s="54">
        <v>1503620000</v>
      </c>
      <c r="H501" s="54">
        <v>368420000</v>
      </c>
      <c r="I501" s="54">
        <v>360540000</v>
      </c>
      <c r="J501" s="54">
        <v>252710000</v>
      </c>
      <c r="K501" s="54">
        <v>155134000</v>
      </c>
      <c r="L501" s="54">
        <v>76820000</v>
      </c>
      <c r="M501" s="54">
        <v>137360000</v>
      </c>
      <c r="N501" s="54">
        <v>343762500</v>
      </c>
      <c r="O501" s="54">
        <v>400570000</v>
      </c>
      <c r="P501" s="54">
        <v>166120000</v>
      </c>
      <c r="Q501" s="54">
        <v>186380000</v>
      </c>
      <c r="R501" s="54">
        <v>85470000</v>
      </c>
      <c r="S501" s="54">
        <v>703430000</v>
      </c>
      <c r="T501" s="54">
        <v>2433410000</v>
      </c>
      <c r="U501" s="54">
        <v>357430000</v>
      </c>
      <c r="V501" s="54">
        <v>350560000</v>
      </c>
      <c r="W501" s="54">
        <v>443600000</v>
      </c>
      <c r="X501" s="54">
        <v>64275000</v>
      </c>
      <c r="Y501" s="54">
        <v>106860000</v>
      </c>
      <c r="Z501" s="54">
        <v>392530000</v>
      </c>
      <c r="AA501" s="54">
        <v>225620000</v>
      </c>
      <c r="AB501" s="54">
        <v>135080000</v>
      </c>
      <c r="AC501" s="54">
        <v>77940000</v>
      </c>
      <c r="AD501" s="54">
        <v>62100000</v>
      </c>
      <c r="AE501" s="54">
        <v>63110000</v>
      </c>
      <c r="AF501" s="54">
        <v>52980000</v>
      </c>
      <c r="AG501" s="54">
        <v>53700000</v>
      </c>
      <c r="AH501" s="128" t="str">
        <f>VLOOKUP(B501,'Ma sector'!A:E,5,0)</f>
        <v>Công nghiệp</v>
      </c>
    </row>
    <row r="502" spans="1:34">
      <c r="A502" s="54" t="s">
        <v>570</v>
      </c>
      <c r="B502" s="54">
        <v>181</v>
      </c>
      <c r="C502" s="54">
        <v>4</v>
      </c>
      <c r="D502" s="54">
        <v>16800000</v>
      </c>
      <c r="E502" s="54">
        <v>219998400</v>
      </c>
      <c r="F502" s="54">
        <v>2960000</v>
      </c>
      <c r="G502" s="54">
        <v>83822500</v>
      </c>
      <c r="H502" s="54">
        <v>8048300</v>
      </c>
      <c r="I502" s="54">
        <v>52560000</v>
      </c>
      <c r="J502" s="54">
        <v>14390000</v>
      </c>
      <c r="K502" s="54">
        <v>30348300</v>
      </c>
      <c r="L502" s="54">
        <v>671800</v>
      </c>
      <c r="M502" s="54">
        <v>13900000</v>
      </c>
      <c r="N502" s="54">
        <v>27844000</v>
      </c>
      <c r="O502" s="54">
        <v>191465000</v>
      </c>
      <c r="P502" s="54">
        <v>5700000</v>
      </c>
      <c r="Q502" s="54">
        <v>15834000</v>
      </c>
      <c r="R502" s="54">
        <v>21500000</v>
      </c>
      <c r="S502" s="54">
        <v>616810000</v>
      </c>
      <c r="T502" s="54">
        <v>120550000</v>
      </c>
      <c r="U502" s="54">
        <v>216910000</v>
      </c>
      <c r="V502" s="54">
        <v>259080000</v>
      </c>
      <c r="W502" s="54">
        <v>159150000</v>
      </c>
      <c r="X502" s="54">
        <v>6300000</v>
      </c>
      <c r="Y502" s="54">
        <v>10207000</v>
      </c>
      <c r="Z502" s="54">
        <v>207270000</v>
      </c>
      <c r="AA502" s="54">
        <v>26790400</v>
      </c>
      <c r="AB502" s="54">
        <v>11920000</v>
      </c>
      <c r="AC502" s="54">
        <v>20750000</v>
      </c>
      <c r="AD502" s="54">
        <v>26100000</v>
      </c>
      <c r="AE502" s="54">
        <v>14240000</v>
      </c>
      <c r="AF502" s="54">
        <v>31080000</v>
      </c>
      <c r="AG502" s="54">
        <v>2910000</v>
      </c>
      <c r="AH502" s="128" t="str">
        <f>VLOOKUP(B502,'Ma sector'!A:E,5,0)</f>
        <v>Công nghiệp</v>
      </c>
    </row>
    <row r="503" spans="1:34">
      <c r="A503" s="54" t="s">
        <v>571</v>
      </c>
      <c r="B503" s="54">
        <v>218</v>
      </c>
      <c r="C503" s="54">
        <v>4</v>
      </c>
      <c r="D503" s="54">
        <v>2620000</v>
      </c>
      <c r="E503" s="54">
        <v>0</v>
      </c>
      <c r="F503" s="54">
        <v>0</v>
      </c>
      <c r="G503" s="54">
        <v>0</v>
      </c>
      <c r="H503" s="54">
        <v>0</v>
      </c>
      <c r="I503" s="54">
        <v>0</v>
      </c>
      <c r="J503" s="54">
        <v>18340000</v>
      </c>
      <c r="K503" s="54">
        <v>755200</v>
      </c>
      <c r="L503" s="54">
        <v>0</v>
      </c>
      <c r="M503" s="54">
        <v>1888000</v>
      </c>
      <c r="N503" s="54">
        <v>0</v>
      </c>
      <c r="O503" s="54">
        <v>106560000</v>
      </c>
      <c r="P503" s="54">
        <v>0</v>
      </c>
      <c r="Q503" s="54">
        <v>0</v>
      </c>
      <c r="R503" s="54">
        <v>72000000</v>
      </c>
      <c r="S503" s="54">
        <v>23200000</v>
      </c>
      <c r="T503" s="54">
        <v>0</v>
      </c>
      <c r="U503" s="54">
        <v>0</v>
      </c>
      <c r="V503" s="54">
        <v>0</v>
      </c>
      <c r="W503" s="54">
        <v>0</v>
      </c>
      <c r="X503" s="54">
        <v>0</v>
      </c>
      <c r="Y503" s="54">
        <v>0</v>
      </c>
      <c r="Z503" s="54">
        <v>79400000</v>
      </c>
      <c r="AA503" s="54">
        <v>64900000</v>
      </c>
      <c r="AB503" s="54">
        <v>0</v>
      </c>
      <c r="AC503" s="54">
        <v>0</v>
      </c>
      <c r="AD503" s="54">
        <v>17400000</v>
      </c>
      <c r="AE503" s="54">
        <v>58000000</v>
      </c>
      <c r="AF503" s="54">
        <v>0</v>
      </c>
      <c r="AG503" s="54">
        <v>0</v>
      </c>
      <c r="AH503" s="128" t="str">
        <f>VLOOKUP(B503,'Ma sector'!A:E,5,0)</f>
        <v>Hàng Tiêu dùng</v>
      </c>
    </row>
    <row r="504" spans="1:34">
      <c r="A504" s="54" t="s">
        <v>82</v>
      </c>
      <c r="B504" s="54">
        <v>314</v>
      </c>
      <c r="C504" s="54">
        <v>3</v>
      </c>
      <c r="D504" s="54">
        <v>13699101000</v>
      </c>
      <c r="E504" s="54">
        <v>14136575000</v>
      </c>
      <c r="F504" s="54">
        <v>10975201000</v>
      </c>
      <c r="G504" s="54">
        <v>13936620000</v>
      </c>
      <c r="H504" s="54">
        <v>14452001000</v>
      </c>
      <c r="I504" s="54">
        <v>48617392000</v>
      </c>
      <c r="J504" s="54">
        <v>33514294000</v>
      </c>
      <c r="K504" s="54">
        <v>24390366000</v>
      </c>
      <c r="L504" s="54">
        <v>20285067000</v>
      </c>
      <c r="M504" s="54">
        <v>17789246000</v>
      </c>
      <c r="N504" s="54">
        <v>23511229000</v>
      </c>
      <c r="O504" s="54">
        <v>16213759000</v>
      </c>
      <c r="P504" s="54">
        <v>13443628000</v>
      </c>
      <c r="Q504" s="54">
        <v>11899602000</v>
      </c>
      <c r="R504" s="54">
        <v>8212488000</v>
      </c>
      <c r="S504" s="54">
        <v>8108782000</v>
      </c>
      <c r="T504" s="54">
        <v>14737212000</v>
      </c>
      <c r="U504" s="54">
        <v>6401975000</v>
      </c>
      <c r="V504" s="54">
        <v>8632366000</v>
      </c>
      <c r="W504" s="54">
        <v>5804632000</v>
      </c>
      <c r="X504" s="54">
        <v>8940845000</v>
      </c>
      <c r="Y504" s="54">
        <v>7317490000</v>
      </c>
      <c r="Z504" s="54">
        <v>8079943000</v>
      </c>
      <c r="AA504" s="54">
        <v>7613558000</v>
      </c>
      <c r="AB504" s="54">
        <v>5356748000</v>
      </c>
      <c r="AC504" s="54">
        <v>7061528000</v>
      </c>
      <c r="AD504" s="54">
        <v>2614919000</v>
      </c>
      <c r="AE504" s="54">
        <v>2783267000</v>
      </c>
      <c r="AF504" s="54">
        <v>5690769000</v>
      </c>
      <c r="AG504" s="54">
        <v>4079705000</v>
      </c>
      <c r="AH504" s="128" t="str">
        <f>VLOOKUP(B504,'Ma sector'!A:E,5,0)</f>
        <v>Công nghệ Thông tin</v>
      </c>
    </row>
    <row r="505" spans="1:34">
      <c r="A505" s="54" t="s">
        <v>572</v>
      </c>
      <c r="B505" s="54">
        <v>256</v>
      </c>
      <c r="C505" s="54">
        <v>4</v>
      </c>
      <c r="D505" s="54">
        <v>0</v>
      </c>
      <c r="E505" s="54">
        <v>0</v>
      </c>
      <c r="F505" s="54">
        <v>0</v>
      </c>
      <c r="G505" s="54">
        <v>2370000</v>
      </c>
      <c r="H505" s="54">
        <v>162000000</v>
      </c>
      <c r="I505" s="54">
        <v>0</v>
      </c>
      <c r="J505" s="54">
        <v>0</v>
      </c>
      <c r="K505" s="54">
        <v>0</v>
      </c>
      <c r="L505" s="54">
        <v>0</v>
      </c>
      <c r="M505" s="54">
        <v>0</v>
      </c>
      <c r="N505" s="54">
        <v>594000</v>
      </c>
      <c r="O505" s="54">
        <v>0</v>
      </c>
      <c r="P505" s="54">
        <v>0</v>
      </c>
      <c r="Q505" s="54">
        <v>0</v>
      </c>
      <c r="R505" s="54">
        <v>0</v>
      </c>
      <c r="S505" s="54">
        <v>2380000</v>
      </c>
      <c r="T505" s="54">
        <v>0</v>
      </c>
      <c r="U505" s="54">
        <v>12450000</v>
      </c>
      <c r="V505" s="54">
        <v>7903000</v>
      </c>
      <c r="W505" s="54">
        <v>1534000</v>
      </c>
      <c r="X505" s="54">
        <v>1152000</v>
      </c>
      <c r="Y505" s="54">
        <v>11060000</v>
      </c>
      <c r="Z505" s="54">
        <v>7500000</v>
      </c>
      <c r="AA505" s="54">
        <v>0</v>
      </c>
      <c r="AB505" s="54">
        <v>8000000</v>
      </c>
      <c r="AC505" s="54">
        <v>10200000</v>
      </c>
      <c r="AD505" s="54">
        <v>1800000</v>
      </c>
      <c r="AE505" s="54">
        <v>0</v>
      </c>
      <c r="AF505" s="54">
        <v>9250000</v>
      </c>
      <c r="AG505" s="54">
        <v>0</v>
      </c>
      <c r="AH505" s="128" t="str">
        <f>VLOOKUP(B505,'Ma sector'!A:E,5,0)</f>
        <v>Dịch vụ Tiêu dùng</v>
      </c>
    </row>
    <row r="506" spans="1:34">
      <c r="A506" s="54" t="s">
        <v>573</v>
      </c>
      <c r="B506" s="54">
        <v>180</v>
      </c>
      <c r="C506" s="54">
        <v>4</v>
      </c>
      <c r="D506" s="54">
        <v>9447000</v>
      </c>
      <c r="E506" s="54">
        <v>26794000</v>
      </c>
      <c r="F506" s="54">
        <v>82332000</v>
      </c>
      <c r="G506" s="54">
        <v>86093000</v>
      </c>
      <c r="H506" s="54">
        <v>173993000</v>
      </c>
      <c r="I506" s="54">
        <v>294167000</v>
      </c>
      <c r="J506" s="54">
        <v>10340000</v>
      </c>
      <c r="K506" s="54">
        <v>6133000</v>
      </c>
      <c r="L506" s="54">
        <v>158459000</v>
      </c>
      <c r="M506" s="54">
        <v>125023000</v>
      </c>
      <c r="N506" s="54">
        <v>204097000</v>
      </c>
      <c r="O506" s="54">
        <v>19556000</v>
      </c>
      <c r="P506" s="54">
        <v>1227000</v>
      </c>
      <c r="Q506" s="54">
        <v>52079000</v>
      </c>
      <c r="R506" s="54">
        <v>17112000</v>
      </c>
      <c r="S506" s="54">
        <v>101755000</v>
      </c>
      <c r="T506" s="54">
        <v>181815000</v>
      </c>
      <c r="U506" s="54">
        <v>161867000</v>
      </c>
      <c r="V506" s="54">
        <v>10274000</v>
      </c>
      <c r="W506" s="54">
        <v>2763000</v>
      </c>
      <c r="X506" s="54">
        <v>11653000</v>
      </c>
      <c r="Y506" s="54">
        <v>50199000</v>
      </c>
      <c r="Z506" s="54">
        <v>294463000</v>
      </c>
      <c r="AA506" s="54">
        <v>142573000</v>
      </c>
      <c r="AB506" s="54">
        <v>83000</v>
      </c>
      <c r="AC506" s="54">
        <v>80000</v>
      </c>
      <c r="AD506" s="54">
        <v>10069000</v>
      </c>
      <c r="AE506" s="54">
        <v>1901000</v>
      </c>
      <c r="AF506" s="54">
        <v>4739000</v>
      </c>
      <c r="AG506" s="54">
        <v>319779000</v>
      </c>
      <c r="AH506" s="128" t="str">
        <f>VLOOKUP(B506,'Ma sector'!A:E,5,0)</f>
        <v>Công nghiệp</v>
      </c>
    </row>
    <row r="507" spans="1:34">
      <c r="A507" s="54" t="s">
        <v>574</v>
      </c>
      <c r="B507" s="54">
        <v>274</v>
      </c>
      <c r="C507" s="54">
        <v>4</v>
      </c>
      <c r="D507" s="54">
        <v>689361000</v>
      </c>
      <c r="E507" s="54">
        <v>161130000</v>
      </c>
      <c r="F507" s="54">
        <v>176649000</v>
      </c>
      <c r="G507" s="54">
        <v>401550000</v>
      </c>
      <c r="H507" s="54">
        <v>173501000</v>
      </c>
      <c r="I507" s="54">
        <v>235239000</v>
      </c>
      <c r="J507" s="54">
        <v>106478000</v>
      </c>
      <c r="K507" s="54">
        <v>194279000</v>
      </c>
      <c r="L507" s="54">
        <v>243115000</v>
      </c>
      <c r="M507" s="54">
        <v>249135000</v>
      </c>
      <c r="N507" s="54">
        <v>103621000</v>
      </c>
      <c r="O507" s="54">
        <v>187230000</v>
      </c>
      <c r="P507" s="54">
        <v>107090000</v>
      </c>
      <c r="Q507" s="54">
        <v>274784000</v>
      </c>
      <c r="R507" s="54">
        <v>17165000</v>
      </c>
      <c r="S507" s="54">
        <v>195561000</v>
      </c>
      <c r="T507" s="54">
        <v>210565000</v>
      </c>
      <c r="U507" s="54">
        <v>193508000</v>
      </c>
      <c r="V507" s="54">
        <v>323964000</v>
      </c>
      <c r="W507" s="54">
        <v>178100000</v>
      </c>
      <c r="X507" s="54">
        <v>21455000</v>
      </c>
      <c r="Y507" s="54">
        <v>649728000</v>
      </c>
      <c r="Z507" s="54">
        <v>658155000</v>
      </c>
      <c r="AA507" s="54">
        <v>330859000</v>
      </c>
      <c r="AB507" s="54">
        <v>89175000</v>
      </c>
      <c r="AC507" s="54">
        <v>173424000</v>
      </c>
      <c r="AD507" s="54">
        <v>54385000</v>
      </c>
      <c r="AE507" s="54">
        <v>63437000</v>
      </c>
      <c r="AF507" s="54">
        <v>183235000</v>
      </c>
      <c r="AG507" s="54">
        <v>73365000</v>
      </c>
      <c r="AH507" s="128" t="str">
        <f>VLOOKUP(B507,'Ma sector'!A:E,5,0)</f>
        <v>Tiện ích Cộng đồng</v>
      </c>
    </row>
    <row r="508" spans="1:34">
      <c r="A508" s="54" t="s">
        <v>575</v>
      </c>
      <c r="B508" s="54">
        <v>194</v>
      </c>
      <c r="C508" s="54">
        <v>4</v>
      </c>
      <c r="D508" s="54">
        <v>158075000</v>
      </c>
      <c r="E508" s="54">
        <v>66635000</v>
      </c>
      <c r="F508" s="54">
        <v>220946000</v>
      </c>
      <c r="G508" s="54">
        <v>258000</v>
      </c>
      <c r="H508" s="54">
        <v>128353000</v>
      </c>
      <c r="I508" s="54">
        <v>122186000</v>
      </c>
      <c r="J508" s="54">
        <v>79904000</v>
      </c>
      <c r="K508" s="54">
        <v>50894000</v>
      </c>
      <c r="L508" s="54">
        <v>13572000</v>
      </c>
      <c r="M508" s="54">
        <v>114954000</v>
      </c>
      <c r="N508" s="54">
        <v>65945000</v>
      </c>
      <c r="O508" s="54">
        <v>8001000</v>
      </c>
      <c r="P508" s="54">
        <v>27921000</v>
      </c>
      <c r="Q508" s="54">
        <v>111900000</v>
      </c>
      <c r="R508" s="54">
        <v>15650000</v>
      </c>
      <c r="S508" s="54">
        <v>53314000</v>
      </c>
      <c r="T508" s="54">
        <v>126500000</v>
      </c>
      <c r="U508" s="54">
        <v>1435000</v>
      </c>
      <c r="V508" s="54">
        <v>39272000</v>
      </c>
      <c r="W508" s="54">
        <v>221520000</v>
      </c>
      <c r="X508" s="54">
        <v>26390000</v>
      </c>
      <c r="Y508" s="54">
        <v>154032000</v>
      </c>
      <c r="Z508" s="54">
        <v>76100000</v>
      </c>
      <c r="AA508" s="54">
        <v>7468000</v>
      </c>
      <c r="AB508" s="54">
        <v>2688000</v>
      </c>
      <c r="AC508" s="54">
        <v>122707000</v>
      </c>
      <c r="AD508" s="54">
        <v>318207000</v>
      </c>
      <c r="AE508" s="54">
        <v>432749000</v>
      </c>
      <c r="AF508" s="54">
        <v>145191000</v>
      </c>
      <c r="AG508" s="54">
        <v>241996000</v>
      </c>
      <c r="AH508" s="128" t="str">
        <f>VLOOKUP(B508,'Ma sector'!A:E,5,0)</f>
        <v>Công nghiệp</v>
      </c>
    </row>
    <row r="509" spans="1:34">
      <c r="A509" s="54" t="s">
        <v>576</v>
      </c>
      <c r="B509" s="54">
        <v>218</v>
      </c>
      <c r="C509" s="54">
        <v>2</v>
      </c>
      <c r="D509" s="54">
        <v>2407726000</v>
      </c>
      <c r="E509" s="54">
        <v>3793417000</v>
      </c>
      <c r="F509" s="54">
        <v>2180922000</v>
      </c>
      <c r="G509" s="54">
        <v>4260860000</v>
      </c>
      <c r="H509" s="54">
        <v>8052773000</v>
      </c>
      <c r="I509" s="54">
        <v>17938894000</v>
      </c>
      <c r="J509" s="54">
        <v>9821532000</v>
      </c>
      <c r="K509" s="54">
        <v>2041081000</v>
      </c>
      <c r="L509" s="54">
        <v>8555336000</v>
      </c>
      <c r="M509" s="54">
        <v>5203956000</v>
      </c>
      <c r="N509" s="54">
        <v>8789446000</v>
      </c>
      <c r="O509" s="54">
        <v>6438654000</v>
      </c>
      <c r="P509" s="54">
        <v>25808793000</v>
      </c>
      <c r="Q509" s="54">
        <v>27945999000</v>
      </c>
      <c r="R509" s="54">
        <v>34116368000</v>
      </c>
      <c r="S509" s="54">
        <v>11731553000</v>
      </c>
      <c r="T509" s="54">
        <v>7027635000</v>
      </c>
      <c r="U509" s="54">
        <v>12072192000</v>
      </c>
      <c r="V509" s="54">
        <v>7217362000</v>
      </c>
      <c r="W509" s="54">
        <v>2556010000</v>
      </c>
      <c r="X509" s="54">
        <v>3989190000</v>
      </c>
      <c r="Y509" s="54">
        <v>8856685000</v>
      </c>
      <c r="Z509" s="54">
        <v>10855858000</v>
      </c>
      <c r="AA509" s="54">
        <v>4644337000</v>
      </c>
      <c r="AB509" s="54">
        <v>2402837000</v>
      </c>
      <c r="AC509" s="54">
        <v>4924173000</v>
      </c>
      <c r="AD509" s="54">
        <v>3525482000</v>
      </c>
      <c r="AE509" s="54">
        <v>1490815000</v>
      </c>
      <c r="AF509" s="54">
        <v>4566433000</v>
      </c>
      <c r="AG509" s="54">
        <v>1451388000</v>
      </c>
      <c r="AH509" s="128" t="str">
        <f>VLOOKUP(B509,'Ma sector'!A:E,5,0)</f>
        <v>Hàng Tiêu dùng</v>
      </c>
    </row>
    <row r="510" spans="1:34">
      <c r="A510" s="54" t="s">
        <v>577</v>
      </c>
      <c r="B510" s="54">
        <v>181</v>
      </c>
      <c r="C510" s="54">
        <v>4</v>
      </c>
      <c r="D510" s="54">
        <v>537826000</v>
      </c>
      <c r="E510" s="54">
        <v>115289000</v>
      </c>
      <c r="F510" s="54">
        <v>53042000</v>
      </c>
      <c r="G510" s="54">
        <v>71126000</v>
      </c>
      <c r="H510" s="54">
        <v>46052000</v>
      </c>
      <c r="I510" s="54">
        <v>26782000</v>
      </c>
      <c r="J510" s="54">
        <v>31181000</v>
      </c>
      <c r="K510" s="54">
        <v>127892000</v>
      </c>
      <c r="L510" s="54">
        <v>64458000</v>
      </c>
      <c r="M510" s="54">
        <v>102830000</v>
      </c>
      <c r="N510" s="54">
        <v>37358000</v>
      </c>
      <c r="O510" s="54">
        <v>0</v>
      </c>
      <c r="P510" s="54">
        <v>13148000</v>
      </c>
      <c r="Q510" s="54">
        <v>234836000</v>
      </c>
      <c r="R510" s="54">
        <v>25158000</v>
      </c>
      <c r="S510" s="54">
        <v>12791000</v>
      </c>
      <c r="T510" s="54">
        <v>88554000</v>
      </c>
      <c r="U510" s="54">
        <v>19560000</v>
      </c>
      <c r="V510" s="54">
        <v>1111195000</v>
      </c>
      <c r="W510" s="54">
        <v>18796000</v>
      </c>
      <c r="X510" s="54">
        <v>210809000</v>
      </c>
      <c r="Y510" s="54">
        <v>1169174000</v>
      </c>
      <c r="Z510" s="54">
        <v>45798000</v>
      </c>
      <c r="AA510" s="54">
        <v>80232000</v>
      </c>
      <c r="AB510" s="54">
        <v>23717000</v>
      </c>
      <c r="AC510" s="54">
        <v>9071000</v>
      </c>
      <c r="AD510" s="54">
        <v>28400000</v>
      </c>
      <c r="AE510" s="54">
        <v>17436000</v>
      </c>
      <c r="AF510" s="54">
        <v>267491000</v>
      </c>
      <c r="AG510" s="54">
        <v>16000000</v>
      </c>
      <c r="AH510" s="128" t="str">
        <f>VLOOKUP(B510,'Ma sector'!A:E,5,0)</f>
        <v>Công nghiệp</v>
      </c>
    </row>
    <row r="511" spans="1:34">
      <c r="A511" s="54" t="s">
        <v>578</v>
      </c>
      <c r="B511" s="54">
        <v>216</v>
      </c>
      <c r="C511" s="54">
        <v>4</v>
      </c>
      <c r="D511" s="54">
        <v>358000</v>
      </c>
      <c r="E511" s="54">
        <v>4019000</v>
      </c>
      <c r="F511" s="54">
        <v>374000</v>
      </c>
      <c r="G511" s="54">
        <v>40320000</v>
      </c>
      <c r="H511" s="54">
        <v>4656000</v>
      </c>
      <c r="I511" s="54">
        <v>55349000</v>
      </c>
      <c r="J511" s="54">
        <v>56663000</v>
      </c>
      <c r="K511" s="54">
        <v>0</v>
      </c>
      <c r="L511" s="54">
        <v>0</v>
      </c>
      <c r="M511" s="54">
        <v>28541000</v>
      </c>
      <c r="N511" s="54">
        <v>0</v>
      </c>
      <c r="O511" s="54">
        <v>9970000</v>
      </c>
      <c r="P511" s="54">
        <v>920000</v>
      </c>
      <c r="Q511" s="54">
        <v>22833000</v>
      </c>
      <c r="R511" s="54">
        <v>34389000</v>
      </c>
      <c r="S511" s="54">
        <v>89916000</v>
      </c>
      <c r="T511" s="54">
        <v>537000</v>
      </c>
      <c r="U511" s="54">
        <v>0</v>
      </c>
      <c r="V511" s="54">
        <v>0</v>
      </c>
      <c r="W511" s="54">
        <v>88860000</v>
      </c>
      <c r="X511" s="54">
        <v>0</v>
      </c>
      <c r="Y511" s="54">
        <v>0</v>
      </c>
      <c r="Z511" s="54">
        <v>0</v>
      </c>
      <c r="AA511" s="54">
        <v>0</v>
      </c>
      <c r="AB511" s="54">
        <v>0</v>
      </c>
      <c r="AC511" s="54">
        <v>8500000</v>
      </c>
      <c r="AD511" s="54">
        <v>0</v>
      </c>
      <c r="AE511" s="54">
        <v>20772000</v>
      </c>
      <c r="AF511" s="54">
        <v>1930000</v>
      </c>
      <c r="AG511" s="54">
        <v>0</v>
      </c>
      <c r="AH511" s="128" t="str">
        <f>VLOOKUP(B511,'Ma sector'!A:E,5,0)</f>
        <v>Hàng Tiêu dùng</v>
      </c>
    </row>
    <row r="512" spans="1:34">
      <c r="A512" s="54" t="s">
        <v>579</v>
      </c>
      <c r="B512" s="54">
        <v>180</v>
      </c>
      <c r="C512" s="54">
        <v>4</v>
      </c>
      <c r="D512" s="54">
        <v>570000</v>
      </c>
      <c r="E512" s="54">
        <v>51290000</v>
      </c>
      <c r="F512" s="54">
        <v>23500000</v>
      </c>
      <c r="G512" s="54">
        <v>38050000</v>
      </c>
      <c r="H512" s="54">
        <v>44010000</v>
      </c>
      <c r="I512" s="54">
        <v>32430000</v>
      </c>
      <c r="J512" s="54">
        <v>36420000</v>
      </c>
      <c r="K512" s="54">
        <v>5900000</v>
      </c>
      <c r="L512" s="54">
        <v>85400000</v>
      </c>
      <c r="M512" s="54">
        <v>133530000</v>
      </c>
      <c r="N512" s="54">
        <v>31980000</v>
      </c>
      <c r="O512" s="54">
        <v>2520000</v>
      </c>
      <c r="P512" s="54">
        <v>7990000</v>
      </c>
      <c r="Q512" s="54">
        <v>25040000</v>
      </c>
      <c r="R512" s="54">
        <v>6800000</v>
      </c>
      <c r="S512" s="54">
        <v>15550000</v>
      </c>
      <c r="T512" s="54">
        <v>42420000</v>
      </c>
      <c r="U512" s="54">
        <v>7650000</v>
      </c>
      <c r="V512" s="54">
        <v>21250000</v>
      </c>
      <c r="W512" s="54">
        <v>285450000</v>
      </c>
      <c r="X512" s="54">
        <v>32500000</v>
      </c>
      <c r="Y512" s="54">
        <v>341760000</v>
      </c>
      <c r="Z512" s="54">
        <v>0</v>
      </c>
      <c r="AA512" s="54">
        <v>42090000</v>
      </c>
      <c r="AB512" s="54">
        <v>0</v>
      </c>
      <c r="AC512" s="54">
        <v>0</v>
      </c>
      <c r="AD512" s="54">
        <v>0</v>
      </c>
      <c r="AE512" s="54">
        <v>0</v>
      </c>
      <c r="AF512" s="54">
        <v>49700000</v>
      </c>
      <c r="AG512" s="54">
        <v>0</v>
      </c>
      <c r="AH512" s="128" t="str">
        <f>VLOOKUP(B512,'Ma sector'!A:E,5,0)</f>
        <v>Công nghiệp</v>
      </c>
    </row>
    <row r="513" spans="1:34">
      <c r="A513" s="54" t="s">
        <v>580</v>
      </c>
      <c r="B513" s="54">
        <v>180</v>
      </c>
      <c r="C513" s="54">
        <v>4</v>
      </c>
      <c r="D513" s="54">
        <v>23080000</v>
      </c>
      <c r="E513" s="54">
        <v>379130000</v>
      </c>
      <c r="F513" s="54">
        <v>332900000</v>
      </c>
      <c r="G513" s="54">
        <v>81190000</v>
      </c>
      <c r="H513" s="54">
        <v>477410000</v>
      </c>
      <c r="I513" s="54">
        <v>51330000</v>
      </c>
      <c r="J513" s="54">
        <v>31400000</v>
      </c>
      <c r="K513" s="54">
        <v>325280000</v>
      </c>
      <c r="L513" s="54">
        <v>937320000</v>
      </c>
      <c r="M513" s="54">
        <v>1257410000</v>
      </c>
      <c r="N513" s="54">
        <v>1920312000</v>
      </c>
      <c r="O513" s="54">
        <v>1831570000</v>
      </c>
      <c r="P513" s="54">
        <v>2881630000</v>
      </c>
      <c r="Q513" s="54">
        <v>1184270000</v>
      </c>
      <c r="R513" s="54">
        <v>999210000</v>
      </c>
      <c r="S513" s="54">
        <v>1373750000</v>
      </c>
      <c r="T513" s="54">
        <v>861560000</v>
      </c>
      <c r="U513" s="54">
        <v>738860000</v>
      </c>
      <c r="V513" s="54">
        <v>950410000</v>
      </c>
      <c r="W513" s="54">
        <v>925760000</v>
      </c>
      <c r="X513" s="54">
        <v>637440000</v>
      </c>
      <c r="Y513" s="54">
        <v>710950000</v>
      </c>
      <c r="Z513" s="54">
        <v>499750000</v>
      </c>
      <c r="AA513" s="54">
        <v>284970000</v>
      </c>
      <c r="AB513" s="54">
        <v>521190000</v>
      </c>
      <c r="AC513" s="54">
        <v>205270000</v>
      </c>
      <c r="AD513" s="54">
        <v>93320000</v>
      </c>
      <c r="AE513" s="54">
        <v>149830000</v>
      </c>
      <c r="AF513" s="54">
        <v>81800000</v>
      </c>
      <c r="AG513" s="54">
        <v>129430000</v>
      </c>
      <c r="AH513" s="128" t="str">
        <f>VLOOKUP(B513,'Ma sector'!A:E,5,0)</f>
        <v>Công nghiệp</v>
      </c>
    </row>
    <row r="514" spans="1:34">
      <c r="A514" s="54" t="s">
        <v>83</v>
      </c>
      <c r="B514" s="54">
        <v>336</v>
      </c>
      <c r="C514" s="54">
        <v>2</v>
      </c>
      <c r="D514" s="54">
        <v>15106635000</v>
      </c>
      <c r="E514" s="54">
        <v>55490010000</v>
      </c>
      <c r="F514" s="54">
        <v>43758931600</v>
      </c>
      <c r="G514" s="54">
        <v>54897450000</v>
      </c>
      <c r="H514" s="54">
        <v>37203110000</v>
      </c>
      <c r="I514" s="54">
        <v>78969837600</v>
      </c>
      <c r="J514" s="54">
        <v>26141255200</v>
      </c>
      <c r="K514" s="54">
        <v>46505128000</v>
      </c>
      <c r="L514" s="54">
        <v>23869532600</v>
      </c>
      <c r="M514" s="54">
        <v>29279139200</v>
      </c>
      <c r="N514" s="54">
        <v>22809440000</v>
      </c>
      <c r="O514" s="54">
        <v>39250192500</v>
      </c>
      <c r="P514" s="54">
        <v>31187923300</v>
      </c>
      <c r="Q514" s="54">
        <v>25926985200</v>
      </c>
      <c r="R514" s="54">
        <v>27343370000</v>
      </c>
      <c r="S514" s="54">
        <v>18231148000</v>
      </c>
      <c r="T514" s="54">
        <v>28452602000</v>
      </c>
      <c r="U514" s="54">
        <v>24259870000</v>
      </c>
      <c r="V514" s="54">
        <v>18604260000</v>
      </c>
      <c r="W514" s="54">
        <v>15311000000</v>
      </c>
      <c r="X514" s="54">
        <v>3218230000</v>
      </c>
      <c r="Y514" s="54">
        <v>15656410000</v>
      </c>
      <c r="Z514" s="54">
        <v>30799460000</v>
      </c>
      <c r="AA514" s="54">
        <v>14038300000</v>
      </c>
      <c r="AB514" s="54">
        <v>14370920000</v>
      </c>
      <c r="AC514" s="54">
        <v>17632260000</v>
      </c>
      <c r="AD514" s="54">
        <v>6788860000</v>
      </c>
      <c r="AE514" s="54">
        <v>8717632000</v>
      </c>
      <c r="AF514" s="54">
        <v>12125920000</v>
      </c>
      <c r="AG514" s="54">
        <v>9973640000</v>
      </c>
      <c r="AH514" s="128" t="str">
        <f>VLOOKUP(B514,'Ma sector'!A:E,5,0)</f>
        <v>Tài chính</v>
      </c>
    </row>
    <row r="515" spans="1:34">
      <c r="A515" s="54" t="s">
        <v>581</v>
      </c>
      <c r="B515" s="54">
        <v>181</v>
      </c>
      <c r="C515" s="54">
        <v>4</v>
      </c>
      <c r="D515" s="54">
        <v>8990000</v>
      </c>
      <c r="E515" s="54">
        <v>5280000</v>
      </c>
      <c r="F515" s="54">
        <v>4420000</v>
      </c>
      <c r="G515" s="54">
        <v>290000</v>
      </c>
      <c r="H515" s="54">
        <v>4330000</v>
      </c>
      <c r="I515" s="54">
        <v>17000000</v>
      </c>
      <c r="J515" s="54">
        <v>490000</v>
      </c>
      <c r="K515" s="54">
        <v>1300000</v>
      </c>
      <c r="L515" s="54">
        <v>750000</v>
      </c>
      <c r="M515" s="54">
        <v>2760000</v>
      </c>
      <c r="N515" s="54">
        <v>2010000</v>
      </c>
      <c r="O515" s="54">
        <v>19760000</v>
      </c>
      <c r="P515" s="54">
        <v>270000</v>
      </c>
      <c r="Q515" s="54">
        <v>7770000</v>
      </c>
      <c r="R515" s="54">
        <v>1540000</v>
      </c>
      <c r="S515" s="54">
        <v>45010000</v>
      </c>
      <c r="T515" s="54">
        <v>3300000</v>
      </c>
      <c r="U515" s="54">
        <v>1940000</v>
      </c>
      <c r="V515" s="54">
        <v>0</v>
      </c>
      <c r="W515" s="54">
        <v>7150000</v>
      </c>
      <c r="X515" s="54">
        <v>0</v>
      </c>
      <c r="Y515" s="54">
        <v>12730000</v>
      </c>
      <c r="Z515" s="54">
        <v>2560000</v>
      </c>
      <c r="AA515" s="54">
        <v>0</v>
      </c>
      <c r="AB515" s="54">
        <v>0</v>
      </c>
      <c r="AC515" s="54">
        <v>0</v>
      </c>
      <c r="AD515" s="54">
        <v>0</v>
      </c>
      <c r="AE515" s="54">
        <v>0</v>
      </c>
      <c r="AF515" s="54">
        <v>2400000</v>
      </c>
      <c r="AG515" s="54">
        <v>0</v>
      </c>
      <c r="AH515" s="128" t="str">
        <f>VLOOKUP(B515,'Ma sector'!A:E,5,0)</f>
        <v>Công nghiệp</v>
      </c>
    </row>
    <row r="516" spans="1:34">
      <c r="A516" s="54" t="s">
        <v>582</v>
      </c>
      <c r="B516" s="54">
        <v>181</v>
      </c>
      <c r="C516" s="54">
        <v>4</v>
      </c>
      <c r="D516" s="54">
        <v>17510000</v>
      </c>
      <c r="E516" s="54">
        <v>120520000</v>
      </c>
      <c r="F516" s="54">
        <v>6200000</v>
      </c>
      <c r="G516" s="54">
        <v>275260000</v>
      </c>
      <c r="H516" s="54">
        <v>21600000</v>
      </c>
      <c r="I516" s="54">
        <v>230679200</v>
      </c>
      <c r="J516" s="54">
        <v>80710000</v>
      </c>
      <c r="K516" s="54">
        <v>214006200</v>
      </c>
      <c r="L516" s="54">
        <v>23720000</v>
      </c>
      <c r="M516" s="54">
        <v>43800000</v>
      </c>
      <c r="N516" s="54">
        <v>108060000</v>
      </c>
      <c r="O516" s="54">
        <v>131460000</v>
      </c>
      <c r="P516" s="54">
        <v>44804000</v>
      </c>
      <c r="Q516" s="54">
        <v>25420000</v>
      </c>
      <c r="R516" s="54">
        <v>27160000</v>
      </c>
      <c r="S516" s="54">
        <v>2396770000</v>
      </c>
      <c r="T516" s="54">
        <v>440740000</v>
      </c>
      <c r="U516" s="54">
        <v>323072000</v>
      </c>
      <c r="V516" s="54">
        <v>438450000</v>
      </c>
      <c r="W516" s="54">
        <v>51670000</v>
      </c>
      <c r="X516" s="54">
        <v>12680000</v>
      </c>
      <c r="Y516" s="54">
        <v>345960000</v>
      </c>
      <c r="Z516" s="54">
        <v>422340000</v>
      </c>
      <c r="AA516" s="54">
        <v>31650000</v>
      </c>
      <c r="AB516" s="54">
        <v>274460000</v>
      </c>
      <c r="AC516" s="54">
        <v>94090000</v>
      </c>
      <c r="AD516" s="54">
        <v>86710000</v>
      </c>
      <c r="AE516" s="54">
        <v>154920000</v>
      </c>
      <c r="AF516" s="54">
        <v>142450000</v>
      </c>
      <c r="AG516" s="54">
        <v>1300000</v>
      </c>
      <c r="AH516" s="128" t="str">
        <f>VLOOKUP(B516,'Ma sector'!A:E,5,0)</f>
        <v>Công nghiệp</v>
      </c>
    </row>
    <row r="517" spans="1:34">
      <c r="A517" s="54" t="s">
        <v>583</v>
      </c>
      <c r="B517" s="54">
        <v>181</v>
      </c>
      <c r="C517" s="54">
        <v>4</v>
      </c>
      <c r="D517" s="54">
        <v>1800000</v>
      </c>
      <c r="E517" s="54">
        <v>2320000</v>
      </c>
      <c r="F517" s="54">
        <v>29900000</v>
      </c>
      <c r="G517" s="54">
        <v>15174400</v>
      </c>
      <c r="H517" s="54">
        <v>14090000</v>
      </c>
      <c r="I517" s="54">
        <v>71245500</v>
      </c>
      <c r="J517" s="54">
        <v>390000</v>
      </c>
      <c r="K517" s="54">
        <v>390000</v>
      </c>
      <c r="L517" s="54">
        <v>19250000</v>
      </c>
      <c r="M517" s="54">
        <v>380000</v>
      </c>
      <c r="N517" s="54">
        <v>44730000</v>
      </c>
      <c r="O517" s="54">
        <v>380000</v>
      </c>
      <c r="P517" s="54">
        <v>9500000</v>
      </c>
      <c r="Q517" s="54">
        <v>16030000</v>
      </c>
      <c r="R517" s="54">
        <v>15300000</v>
      </c>
      <c r="S517" s="54">
        <v>330610000</v>
      </c>
      <c r="T517" s="54">
        <v>46574200</v>
      </c>
      <c r="U517" s="54">
        <v>4280000</v>
      </c>
      <c r="V517" s="54">
        <v>16550000</v>
      </c>
      <c r="W517" s="54">
        <v>19550000</v>
      </c>
      <c r="X517" s="54">
        <v>0</v>
      </c>
      <c r="Y517" s="54">
        <v>0</v>
      </c>
      <c r="Z517" s="54">
        <v>90240000</v>
      </c>
      <c r="AA517" s="54">
        <v>60680000</v>
      </c>
      <c r="AB517" s="54">
        <v>318722100</v>
      </c>
      <c r="AC517" s="54">
        <v>420000</v>
      </c>
      <c r="AD517" s="54">
        <v>0</v>
      </c>
      <c r="AE517" s="54">
        <v>4410000</v>
      </c>
      <c r="AF517" s="54">
        <v>12000000</v>
      </c>
      <c r="AG517" s="54">
        <v>0</v>
      </c>
      <c r="AH517" s="128" t="str">
        <f>VLOOKUP(B517,'Ma sector'!A:E,5,0)</f>
        <v>Công nghiệp</v>
      </c>
    </row>
    <row r="518" spans="1:34">
      <c r="A518" s="54" t="s">
        <v>584</v>
      </c>
      <c r="B518" s="54">
        <v>181</v>
      </c>
      <c r="C518" s="54">
        <v>4</v>
      </c>
      <c r="D518" s="54">
        <v>210150000</v>
      </c>
      <c r="E518" s="54">
        <v>905610000</v>
      </c>
      <c r="F518" s="54">
        <v>1127490000</v>
      </c>
      <c r="G518" s="54">
        <v>500000000</v>
      </c>
      <c r="H518" s="54">
        <v>506440000</v>
      </c>
      <c r="I518" s="54">
        <v>686680000</v>
      </c>
      <c r="J518" s="54">
        <v>166630000</v>
      </c>
      <c r="K518" s="54">
        <v>1336490000</v>
      </c>
      <c r="L518" s="54">
        <v>775230000</v>
      </c>
      <c r="M518" s="54">
        <v>453920000</v>
      </c>
      <c r="N518" s="54">
        <v>928520000</v>
      </c>
      <c r="O518" s="54">
        <v>222630000</v>
      </c>
      <c r="P518" s="54">
        <v>450740000</v>
      </c>
      <c r="Q518" s="54">
        <v>1632460000</v>
      </c>
      <c r="R518" s="54">
        <v>4415800000</v>
      </c>
      <c r="S518" s="54">
        <v>1276460000</v>
      </c>
      <c r="T518" s="54">
        <v>1631750000</v>
      </c>
      <c r="U518" s="54">
        <v>1678050000</v>
      </c>
      <c r="V518" s="54">
        <v>1183400000</v>
      </c>
      <c r="W518" s="54">
        <v>8495090000</v>
      </c>
      <c r="X518" s="54">
        <v>1651870000</v>
      </c>
      <c r="Y518" s="54">
        <v>5237400000</v>
      </c>
      <c r="Z518" s="54">
        <v>4125760000</v>
      </c>
      <c r="AA518" s="54">
        <v>1612340000</v>
      </c>
      <c r="AB518" s="54">
        <v>4328290000</v>
      </c>
      <c r="AC518" s="54">
        <v>1095930000</v>
      </c>
      <c r="AD518" s="54">
        <v>2789980000</v>
      </c>
      <c r="AE518" s="54">
        <v>1208390000</v>
      </c>
      <c r="AF518" s="54">
        <v>1376630000</v>
      </c>
      <c r="AG518" s="54">
        <v>1260370000</v>
      </c>
      <c r="AH518" s="128" t="str">
        <f>VLOOKUP(B518,'Ma sector'!A:E,5,0)</f>
        <v>Công nghiệp</v>
      </c>
    </row>
    <row r="519" spans="1:34">
      <c r="A519" s="54" t="s">
        <v>585</v>
      </c>
      <c r="B519" s="54">
        <v>181</v>
      </c>
      <c r="C519" s="54">
        <v>4</v>
      </c>
      <c r="D519" s="54">
        <v>477050000</v>
      </c>
      <c r="E519" s="54">
        <v>1030040000</v>
      </c>
      <c r="F519" s="54">
        <v>793634000</v>
      </c>
      <c r="G519" s="54">
        <v>1685761000</v>
      </c>
      <c r="H519" s="54">
        <v>411192000</v>
      </c>
      <c r="I519" s="54">
        <v>1075348000</v>
      </c>
      <c r="J519" s="54">
        <v>688740000</v>
      </c>
      <c r="K519" s="54">
        <v>234058000</v>
      </c>
      <c r="L519" s="54">
        <v>1162302500</v>
      </c>
      <c r="M519" s="54">
        <v>947357400</v>
      </c>
      <c r="N519" s="54">
        <v>1652623000</v>
      </c>
      <c r="O519" s="54">
        <v>571070000</v>
      </c>
      <c r="P519" s="54">
        <v>293098000</v>
      </c>
      <c r="Q519" s="54">
        <v>786149600</v>
      </c>
      <c r="R519" s="54">
        <v>1535650000</v>
      </c>
      <c r="S519" s="54">
        <v>9038510000</v>
      </c>
      <c r="T519" s="54">
        <v>3316339600</v>
      </c>
      <c r="U519" s="54">
        <v>1317758000</v>
      </c>
      <c r="V519" s="54">
        <v>2003500000</v>
      </c>
      <c r="W519" s="54">
        <v>3432870000</v>
      </c>
      <c r="X519" s="54">
        <v>1206280000</v>
      </c>
      <c r="Y519" s="54">
        <v>3021280000</v>
      </c>
      <c r="Z519" s="54">
        <v>3548660000</v>
      </c>
      <c r="AA519" s="54">
        <v>1379090000</v>
      </c>
      <c r="AB519" s="54">
        <v>425230000</v>
      </c>
      <c r="AC519" s="54">
        <v>1005440000</v>
      </c>
      <c r="AD519" s="54">
        <v>803360000</v>
      </c>
      <c r="AE519" s="54">
        <v>881610000</v>
      </c>
      <c r="AF519" s="54">
        <v>1577760000</v>
      </c>
      <c r="AG519" s="54">
        <v>3927000000</v>
      </c>
      <c r="AH519" s="128" t="str">
        <f>VLOOKUP(B519,'Ma sector'!A:E,5,0)</f>
        <v>Công nghiệp</v>
      </c>
    </row>
    <row r="520" spans="1:34">
      <c r="A520" s="54" t="s">
        <v>586</v>
      </c>
      <c r="B520" s="54">
        <v>181</v>
      </c>
      <c r="C520" s="54">
        <v>4</v>
      </c>
      <c r="D520" s="54">
        <v>80090000</v>
      </c>
      <c r="E520" s="54">
        <v>223600000</v>
      </c>
      <c r="F520" s="54">
        <v>288210000</v>
      </c>
      <c r="G520" s="54">
        <v>278430000</v>
      </c>
      <c r="H520" s="54">
        <v>205910000</v>
      </c>
      <c r="I520" s="54">
        <v>308360000</v>
      </c>
      <c r="J520" s="54">
        <v>305780000</v>
      </c>
      <c r="K520" s="54">
        <v>359590000</v>
      </c>
      <c r="L520" s="54">
        <v>230150000</v>
      </c>
      <c r="M520" s="54">
        <v>472810000</v>
      </c>
      <c r="N520" s="54">
        <v>861330000</v>
      </c>
      <c r="O520" s="54">
        <v>594460000</v>
      </c>
      <c r="P520" s="54">
        <v>228760000</v>
      </c>
      <c r="Q520" s="54">
        <v>343320000</v>
      </c>
      <c r="R520" s="54">
        <v>544390000</v>
      </c>
      <c r="S520" s="54">
        <v>1794820000</v>
      </c>
      <c r="T520" s="54">
        <v>301600000</v>
      </c>
      <c r="U520" s="54">
        <v>231760000</v>
      </c>
      <c r="V520" s="54">
        <v>240390000</v>
      </c>
      <c r="W520" s="54">
        <v>240110000</v>
      </c>
      <c r="X520" s="54">
        <v>7906000</v>
      </c>
      <c r="Y520" s="54">
        <v>244450000</v>
      </c>
      <c r="Z520" s="54">
        <v>302290000</v>
      </c>
      <c r="AA520" s="54">
        <v>50560000</v>
      </c>
      <c r="AB520" s="54">
        <v>139630000</v>
      </c>
      <c r="AC520" s="54">
        <v>254190000</v>
      </c>
      <c r="AD520" s="54">
        <v>199050000</v>
      </c>
      <c r="AE520" s="54">
        <v>405200000</v>
      </c>
      <c r="AF520" s="54">
        <v>79790000</v>
      </c>
      <c r="AG520" s="54">
        <v>29050000</v>
      </c>
      <c r="AH520" s="128" t="str">
        <f>VLOOKUP(B520,'Ma sector'!A:E,5,0)</f>
        <v>Công nghiệp</v>
      </c>
    </row>
    <row r="521" spans="1:34">
      <c r="A521" s="54" t="s">
        <v>587</v>
      </c>
      <c r="B521" s="54">
        <v>181</v>
      </c>
      <c r="C521" s="54">
        <v>4</v>
      </c>
      <c r="D521" s="54">
        <v>148388000</v>
      </c>
      <c r="E521" s="54">
        <v>783261600</v>
      </c>
      <c r="F521" s="54">
        <v>1058962000</v>
      </c>
      <c r="G521" s="54">
        <v>1811640000</v>
      </c>
      <c r="H521" s="54">
        <v>510931600</v>
      </c>
      <c r="I521" s="54">
        <v>927774000</v>
      </c>
      <c r="J521" s="54">
        <v>1074178000</v>
      </c>
      <c r="K521" s="54">
        <v>665607000</v>
      </c>
      <c r="L521" s="54">
        <v>297886000</v>
      </c>
      <c r="M521" s="54">
        <v>222520000</v>
      </c>
      <c r="N521" s="54">
        <v>383081000</v>
      </c>
      <c r="O521" s="54">
        <v>796060000</v>
      </c>
      <c r="P521" s="54">
        <v>202967600</v>
      </c>
      <c r="Q521" s="54">
        <v>374070000</v>
      </c>
      <c r="R521" s="54">
        <v>2595040000</v>
      </c>
      <c r="S521" s="54">
        <v>5310750000</v>
      </c>
      <c r="T521" s="54">
        <v>1270220000</v>
      </c>
      <c r="U521" s="54">
        <v>679896000</v>
      </c>
      <c r="V521" s="54">
        <v>732760000</v>
      </c>
      <c r="W521" s="54">
        <v>544010000</v>
      </c>
      <c r="X521" s="54">
        <v>35200000</v>
      </c>
      <c r="Y521" s="54">
        <v>874740000</v>
      </c>
      <c r="Z521" s="54">
        <v>881410000</v>
      </c>
      <c r="AA521" s="54">
        <v>457300000</v>
      </c>
      <c r="AB521" s="54">
        <v>484230000</v>
      </c>
      <c r="AC521" s="54">
        <v>176900000</v>
      </c>
      <c r="AD521" s="54">
        <v>283830000</v>
      </c>
      <c r="AE521" s="54">
        <v>520915000</v>
      </c>
      <c r="AF521" s="54">
        <v>321370000</v>
      </c>
      <c r="AG521" s="54">
        <v>839463600</v>
      </c>
      <c r="AH521" s="128" t="str">
        <f>VLOOKUP(B521,'Ma sector'!A:E,5,0)</f>
        <v>Công nghiệp</v>
      </c>
    </row>
    <row r="522" spans="1:34">
      <c r="A522" s="54" t="s">
        <v>588</v>
      </c>
      <c r="B522" s="54">
        <v>196</v>
      </c>
      <c r="C522" s="54">
        <v>4</v>
      </c>
      <c r="D522" s="54">
        <v>7280000</v>
      </c>
      <c r="E522" s="54">
        <v>20312000</v>
      </c>
      <c r="F522" s="54">
        <v>4890000</v>
      </c>
      <c r="G522" s="54">
        <v>30908400</v>
      </c>
      <c r="H522" s="54">
        <v>18285000</v>
      </c>
      <c r="I522" s="54">
        <v>82518400</v>
      </c>
      <c r="J522" s="54">
        <v>58300000</v>
      </c>
      <c r="K522" s="54">
        <v>51750000</v>
      </c>
      <c r="L522" s="54">
        <v>1440000</v>
      </c>
      <c r="M522" s="54">
        <v>5480000</v>
      </c>
      <c r="N522" s="54">
        <v>47780000</v>
      </c>
      <c r="O522" s="54">
        <v>118010000</v>
      </c>
      <c r="P522" s="54">
        <v>41400000</v>
      </c>
      <c r="Q522" s="54">
        <v>41160000</v>
      </c>
      <c r="R522" s="54">
        <v>49440000</v>
      </c>
      <c r="S522" s="54">
        <v>270140000</v>
      </c>
      <c r="T522" s="54">
        <v>27000000</v>
      </c>
      <c r="U522" s="54">
        <v>29260000</v>
      </c>
      <c r="V522" s="54">
        <v>5080000</v>
      </c>
      <c r="W522" s="54">
        <v>89630000</v>
      </c>
      <c r="X522" s="54">
        <v>12668000</v>
      </c>
      <c r="Y522" s="54">
        <v>1370000</v>
      </c>
      <c r="Z522" s="54">
        <v>27798000</v>
      </c>
      <c r="AA522" s="54">
        <v>368620000</v>
      </c>
      <c r="AB522" s="54">
        <v>27280000</v>
      </c>
      <c r="AC522" s="54">
        <v>344820000</v>
      </c>
      <c r="AD522" s="54">
        <v>840000</v>
      </c>
      <c r="AE522" s="54">
        <v>2332000</v>
      </c>
      <c r="AF522" s="54">
        <v>60900000</v>
      </c>
      <c r="AG522" s="54">
        <v>10226600</v>
      </c>
      <c r="AH522" s="128" t="str">
        <f>VLOOKUP(B522,'Ma sector'!A:E,5,0)</f>
        <v>Công nghiệp</v>
      </c>
    </row>
    <row r="523" spans="1:34">
      <c r="A523" s="54" t="s">
        <v>589</v>
      </c>
      <c r="B523" s="54">
        <v>181</v>
      </c>
      <c r="C523" s="54">
        <v>4</v>
      </c>
      <c r="D523" s="54">
        <v>0</v>
      </c>
      <c r="E523" s="54">
        <v>1070000</v>
      </c>
      <c r="F523" s="54">
        <v>0</v>
      </c>
      <c r="G523" s="54">
        <v>300000</v>
      </c>
      <c r="H523" s="54">
        <v>560000</v>
      </c>
      <c r="I523" s="54">
        <v>690000</v>
      </c>
      <c r="J523" s="54">
        <v>4140000</v>
      </c>
      <c r="K523" s="54">
        <v>1620000</v>
      </c>
      <c r="L523" s="54">
        <v>520000</v>
      </c>
      <c r="M523" s="54">
        <v>830000</v>
      </c>
      <c r="N523" s="54">
        <v>780000</v>
      </c>
      <c r="O523" s="54">
        <v>0</v>
      </c>
      <c r="P523" s="54">
        <v>0</v>
      </c>
      <c r="Q523" s="54">
        <v>0</v>
      </c>
      <c r="R523" s="54">
        <v>240000</v>
      </c>
      <c r="S523" s="54">
        <v>910000</v>
      </c>
      <c r="T523" s="54">
        <v>0</v>
      </c>
      <c r="U523" s="54">
        <v>600000</v>
      </c>
      <c r="V523" s="54">
        <v>560000</v>
      </c>
      <c r="W523" s="54">
        <v>0</v>
      </c>
      <c r="X523" s="54">
        <v>0</v>
      </c>
      <c r="Y523" s="54">
        <v>440000</v>
      </c>
      <c r="Z523" s="54">
        <v>1200000</v>
      </c>
      <c r="AA523" s="54">
        <v>780000</v>
      </c>
      <c r="AB523" s="54">
        <v>19600000</v>
      </c>
      <c r="AC523" s="54">
        <v>1150000</v>
      </c>
      <c r="AD523" s="54">
        <v>1110000</v>
      </c>
      <c r="AE523" s="54">
        <v>3910000</v>
      </c>
      <c r="AF523" s="54">
        <v>3060000</v>
      </c>
      <c r="AG523" s="54">
        <v>3690000</v>
      </c>
      <c r="AH523" s="128" t="str">
        <f>VLOOKUP(B523,'Ma sector'!A:E,5,0)</f>
        <v>Công nghiệp</v>
      </c>
    </row>
    <row r="524" spans="1:34">
      <c r="A524" s="54" t="s">
        <v>590</v>
      </c>
      <c r="B524" s="54">
        <v>195</v>
      </c>
      <c r="C524" s="54">
        <v>4</v>
      </c>
      <c r="D524" s="54">
        <v>3250000</v>
      </c>
      <c r="E524" s="54">
        <v>708000</v>
      </c>
      <c r="F524" s="54">
        <v>0</v>
      </c>
      <c r="G524" s="54">
        <v>1890000</v>
      </c>
      <c r="H524" s="54">
        <v>2600000</v>
      </c>
      <c r="I524" s="54">
        <v>0</v>
      </c>
      <c r="J524" s="54">
        <v>650000</v>
      </c>
      <c r="K524" s="54">
        <v>0</v>
      </c>
      <c r="L524" s="54">
        <v>70800</v>
      </c>
      <c r="M524" s="54">
        <v>26000000</v>
      </c>
      <c r="N524" s="54">
        <v>11500000</v>
      </c>
      <c r="O524" s="54">
        <v>0</v>
      </c>
      <c r="P524" s="54">
        <v>0</v>
      </c>
      <c r="Q524" s="54">
        <v>0</v>
      </c>
      <c r="R524" s="54">
        <v>0</v>
      </c>
      <c r="S524" s="54">
        <v>7100000</v>
      </c>
      <c r="T524" s="54">
        <v>0</v>
      </c>
      <c r="U524" s="54">
        <v>24180000</v>
      </c>
      <c r="V524" s="54">
        <v>0</v>
      </c>
      <c r="W524" s="54">
        <v>13460000</v>
      </c>
      <c r="X524" s="54">
        <v>9300000</v>
      </c>
      <c r="Y524" s="54">
        <v>5940000</v>
      </c>
      <c r="Z524" s="54">
        <v>920000</v>
      </c>
      <c r="AA524" s="54">
        <v>830000</v>
      </c>
      <c r="AB524" s="54">
        <v>0</v>
      </c>
      <c r="AC524" s="54">
        <v>4920000</v>
      </c>
      <c r="AD524" s="54">
        <v>0</v>
      </c>
      <c r="AE524" s="54">
        <v>0</v>
      </c>
      <c r="AF524" s="54">
        <v>0</v>
      </c>
      <c r="AG524" s="54">
        <v>0</v>
      </c>
      <c r="AH524" s="128" t="str">
        <f>VLOOKUP(B524,'Ma sector'!A:E,5,0)</f>
        <v>Công nghiệp</v>
      </c>
    </row>
    <row r="525" spans="1:34">
      <c r="A525" s="54" t="s">
        <v>591</v>
      </c>
      <c r="B525" s="54">
        <v>181</v>
      </c>
      <c r="C525" s="54">
        <v>4</v>
      </c>
      <c r="D525" s="54">
        <v>78138800</v>
      </c>
      <c r="E525" s="54">
        <v>872057900</v>
      </c>
      <c r="F525" s="54">
        <v>330248800</v>
      </c>
      <c r="G525" s="54">
        <v>570239600</v>
      </c>
      <c r="H525" s="54">
        <v>199608800</v>
      </c>
      <c r="I525" s="54">
        <v>443708400</v>
      </c>
      <c r="J525" s="54">
        <v>130510000</v>
      </c>
      <c r="K525" s="54">
        <v>302321500</v>
      </c>
      <c r="L525" s="54">
        <v>342463200</v>
      </c>
      <c r="M525" s="54">
        <v>53136200</v>
      </c>
      <c r="N525" s="54">
        <v>128640800</v>
      </c>
      <c r="O525" s="54">
        <v>329148900</v>
      </c>
      <c r="P525" s="54">
        <v>126747100</v>
      </c>
      <c r="Q525" s="54">
        <v>97000000</v>
      </c>
      <c r="R525" s="54">
        <v>571595800</v>
      </c>
      <c r="S525" s="54">
        <v>4168055200</v>
      </c>
      <c r="T525" s="54">
        <v>4210600000</v>
      </c>
      <c r="U525" s="54">
        <v>1206093000</v>
      </c>
      <c r="V525" s="54">
        <v>1535270800</v>
      </c>
      <c r="W525" s="54">
        <v>1715806000</v>
      </c>
      <c r="X525" s="54">
        <v>159669000</v>
      </c>
      <c r="Y525" s="54">
        <v>514561800</v>
      </c>
      <c r="Z525" s="54">
        <v>929470800</v>
      </c>
      <c r="AA525" s="54">
        <v>590050000</v>
      </c>
      <c r="AB525" s="54">
        <v>301860000</v>
      </c>
      <c r="AC525" s="54">
        <v>943674400</v>
      </c>
      <c r="AD525" s="54">
        <v>178334100</v>
      </c>
      <c r="AE525" s="54">
        <v>541790000</v>
      </c>
      <c r="AF525" s="54">
        <v>319710000</v>
      </c>
      <c r="AG525" s="54">
        <v>179210000</v>
      </c>
      <c r="AH525" s="128" t="str">
        <f>VLOOKUP(B525,'Ma sector'!A:E,5,0)</f>
        <v>Công nghiệp</v>
      </c>
    </row>
    <row r="526" spans="1:34">
      <c r="A526" s="54" t="s">
        <v>97</v>
      </c>
      <c r="B526" s="54">
        <v>181</v>
      </c>
      <c r="C526" s="54">
        <v>4</v>
      </c>
      <c r="D526" s="54">
        <v>0</v>
      </c>
      <c r="E526" s="54">
        <v>0</v>
      </c>
      <c r="F526" s="54">
        <v>0</v>
      </c>
      <c r="G526" s="54">
        <v>0</v>
      </c>
      <c r="H526" s="54">
        <v>17220000</v>
      </c>
      <c r="I526" s="54">
        <v>18880000</v>
      </c>
      <c r="J526" s="54">
        <v>14892800</v>
      </c>
      <c r="K526" s="54">
        <v>33960000</v>
      </c>
      <c r="L526" s="54">
        <v>0</v>
      </c>
      <c r="M526" s="54">
        <v>93765600</v>
      </c>
      <c r="N526" s="54">
        <v>307315200</v>
      </c>
      <c r="O526" s="54">
        <v>67600000</v>
      </c>
      <c r="P526" s="54">
        <v>118670000</v>
      </c>
      <c r="Q526" s="54">
        <v>0</v>
      </c>
      <c r="R526" s="54">
        <v>0</v>
      </c>
      <c r="S526" s="54">
        <v>41620000</v>
      </c>
      <c r="T526" s="54">
        <v>136000000</v>
      </c>
      <c r="U526" s="54">
        <v>146930000</v>
      </c>
      <c r="V526" s="54">
        <v>0</v>
      </c>
      <c r="W526" s="54">
        <v>0</v>
      </c>
      <c r="X526" s="54">
        <v>0</v>
      </c>
      <c r="Y526" s="54">
        <v>0</v>
      </c>
      <c r="Z526" s="54">
        <v>90960000</v>
      </c>
      <c r="AA526" s="54">
        <v>24000</v>
      </c>
      <c r="AB526" s="54">
        <v>0</v>
      </c>
      <c r="AC526" s="54">
        <v>0</v>
      </c>
      <c r="AD526" s="54">
        <v>58900000</v>
      </c>
      <c r="AE526" s="54">
        <v>0</v>
      </c>
      <c r="AF526" s="54">
        <v>0</v>
      </c>
      <c r="AG526" s="54">
        <v>3500000</v>
      </c>
      <c r="AH526" s="128" t="str">
        <f>VLOOKUP(B526,'Ma sector'!A:E,5,0)</f>
        <v>Công nghiệp</v>
      </c>
    </row>
    <row r="527" spans="1:34">
      <c r="A527" s="54" t="s">
        <v>592</v>
      </c>
      <c r="B527" s="54">
        <v>184</v>
      </c>
      <c r="C527" s="54">
        <v>4</v>
      </c>
      <c r="D527" s="54">
        <v>3900000</v>
      </c>
      <c r="E527" s="54">
        <v>29480000</v>
      </c>
      <c r="F527" s="54">
        <v>4000000</v>
      </c>
      <c r="G527" s="54">
        <v>131500000</v>
      </c>
      <c r="H527" s="54">
        <v>0</v>
      </c>
      <c r="I527" s="54">
        <v>111300000</v>
      </c>
      <c r="J527" s="54">
        <v>0</v>
      </c>
      <c r="K527" s="54">
        <v>210000000</v>
      </c>
      <c r="L527" s="54">
        <v>0</v>
      </c>
      <c r="M527" s="54">
        <v>10500000</v>
      </c>
      <c r="N527" s="54">
        <v>0</v>
      </c>
      <c r="O527" s="54">
        <v>0</v>
      </c>
      <c r="P527" s="54">
        <v>21000000</v>
      </c>
      <c r="Q527" s="54">
        <v>42000000</v>
      </c>
      <c r="R527" s="54">
        <v>0</v>
      </c>
      <c r="S527" s="54">
        <v>23140000</v>
      </c>
      <c r="T527" s="54">
        <v>0</v>
      </c>
      <c r="U527" s="54">
        <v>107500000</v>
      </c>
      <c r="V527" s="54">
        <v>10750000</v>
      </c>
      <c r="W527" s="54">
        <v>2100000</v>
      </c>
      <c r="X527" s="54">
        <v>0</v>
      </c>
      <c r="Y527" s="54">
        <v>0</v>
      </c>
      <c r="Z527" s="54">
        <v>2150000</v>
      </c>
      <c r="AA527" s="54">
        <v>0</v>
      </c>
      <c r="AB527" s="54">
        <v>0</v>
      </c>
      <c r="AC527" s="54">
        <v>0</v>
      </c>
      <c r="AD527" s="54">
        <v>2100000</v>
      </c>
      <c r="AE527" s="54">
        <v>0</v>
      </c>
      <c r="AF527" s="54">
        <v>0</v>
      </c>
      <c r="AG527" s="54">
        <v>0</v>
      </c>
      <c r="AH527" s="128" t="str">
        <f>VLOOKUP(B527,'Ma sector'!A:E,5,0)</f>
        <v>Công nghiệp</v>
      </c>
    </row>
    <row r="528" spans="1:34">
      <c r="A528" s="54" t="s">
        <v>593</v>
      </c>
      <c r="B528" s="54">
        <v>181</v>
      </c>
      <c r="C528" s="54">
        <v>4</v>
      </c>
      <c r="D528" s="54">
        <v>148060000</v>
      </c>
      <c r="E528" s="54">
        <v>856410000</v>
      </c>
      <c r="F528" s="54">
        <v>734950000</v>
      </c>
      <c r="G528" s="54">
        <v>1426580000</v>
      </c>
      <c r="H528" s="54">
        <v>1156290000</v>
      </c>
      <c r="I528" s="54">
        <v>1291810000</v>
      </c>
      <c r="J528" s="54">
        <v>674600000</v>
      </c>
      <c r="K528" s="54">
        <v>799220000</v>
      </c>
      <c r="L528" s="54">
        <v>125270000</v>
      </c>
      <c r="M528" s="54">
        <v>301400000</v>
      </c>
      <c r="N528" s="54">
        <v>314430000</v>
      </c>
      <c r="O528" s="54">
        <v>628690000</v>
      </c>
      <c r="P528" s="54">
        <v>141390000</v>
      </c>
      <c r="Q528" s="54">
        <v>792240000</v>
      </c>
      <c r="R528" s="54">
        <v>317360000</v>
      </c>
      <c r="S528" s="54">
        <v>2748240000</v>
      </c>
      <c r="T528" s="54">
        <v>1611520000</v>
      </c>
      <c r="U528" s="54">
        <v>266260000</v>
      </c>
      <c r="V528" s="54">
        <v>644660000</v>
      </c>
      <c r="W528" s="54">
        <v>381230000</v>
      </c>
      <c r="X528" s="54">
        <v>150150000</v>
      </c>
      <c r="Y528" s="54">
        <v>189300000</v>
      </c>
      <c r="Z528" s="54">
        <v>895950000</v>
      </c>
      <c r="AA528" s="54">
        <v>192250000</v>
      </c>
      <c r="AB528" s="54">
        <v>235100000</v>
      </c>
      <c r="AC528" s="54">
        <v>302690000</v>
      </c>
      <c r="AD528" s="54">
        <v>351810000</v>
      </c>
      <c r="AE528" s="54">
        <v>262500000</v>
      </c>
      <c r="AF528" s="54">
        <v>150030000</v>
      </c>
      <c r="AG528" s="54">
        <v>184450000</v>
      </c>
      <c r="AH528" s="128" t="str">
        <f>VLOOKUP(B528,'Ma sector'!A:E,5,0)</f>
        <v>Công nghiệp</v>
      </c>
    </row>
    <row r="529" spans="1:34">
      <c r="A529" s="54" t="s">
        <v>594</v>
      </c>
      <c r="B529" s="54">
        <v>180</v>
      </c>
      <c r="C529" s="54">
        <v>4</v>
      </c>
      <c r="D529" s="54">
        <v>0</v>
      </c>
      <c r="E529" s="54">
        <v>86000</v>
      </c>
      <c r="F529" s="54">
        <v>0</v>
      </c>
      <c r="G529" s="54">
        <v>0</v>
      </c>
      <c r="H529" s="54">
        <v>2610000</v>
      </c>
      <c r="I529" s="54">
        <v>5123500</v>
      </c>
      <c r="J529" s="54">
        <v>2480000</v>
      </c>
      <c r="K529" s="54">
        <v>0</v>
      </c>
      <c r="L529" s="54">
        <v>0</v>
      </c>
      <c r="M529" s="54">
        <v>0</v>
      </c>
      <c r="N529" s="54">
        <v>0</v>
      </c>
      <c r="O529" s="54">
        <v>0</v>
      </c>
      <c r="P529" s="54">
        <v>0</v>
      </c>
      <c r="Q529" s="54">
        <v>0</v>
      </c>
      <c r="R529" s="54">
        <v>0</v>
      </c>
      <c r="S529" s="54">
        <v>0</v>
      </c>
      <c r="T529" s="54">
        <v>0</v>
      </c>
      <c r="U529" s="54">
        <v>0</v>
      </c>
      <c r="V529" s="54">
        <v>0</v>
      </c>
      <c r="W529" s="54">
        <v>0</v>
      </c>
      <c r="X529" s="54">
        <v>0</v>
      </c>
      <c r="Y529" s="54">
        <v>0</v>
      </c>
      <c r="Z529" s="54">
        <v>0</v>
      </c>
      <c r="AA529" s="54">
        <v>0</v>
      </c>
      <c r="AB529" s="54">
        <v>0</v>
      </c>
      <c r="AC529" s="54">
        <v>0</v>
      </c>
      <c r="AD529" s="54">
        <v>0</v>
      </c>
      <c r="AE529" s="54">
        <v>0</v>
      </c>
      <c r="AF529" s="54">
        <v>0</v>
      </c>
      <c r="AG529" s="54">
        <v>0</v>
      </c>
      <c r="AH529" s="128" t="str">
        <f>VLOOKUP(B529,'Ma sector'!A:E,5,0)</f>
        <v>Công nghiệp</v>
      </c>
    </row>
    <row r="530" spans="1:34">
      <c r="A530" s="54" t="s">
        <v>595</v>
      </c>
      <c r="B530" s="54">
        <v>180</v>
      </c>
      <c r="C530" s="54">
        <v>4</v>
      </c>
      <c r="D530" s="54">
        <v>960000</v>
      </c>
      <c r="E530" s="54">
        <v>26370000</v>
      </c>
      <c r="F530" s="54">
        <v>8250000</v>
      </c>
      <c r="G530" s="54">
        <v>19050000</v>
      </c>
      <c r="H530" s="54">
        <v>4440000</v>
      </c>
      <c r="I530" s="54">
        <v>33420000</v>
      </c>
      <c r="J530" s="54">
        <v>380000</v>
      </c>
      <c r="K530" s="54">
        <v>7040000</v>
      </c>
      <c r="L530" s="54">
        <v>0</v>
      </c>
      <c r="M530" s="54">
        <v>5530000</v>
      </c>
      <c r="N530" s="54">
        <v>10910000</v>
      </c>
      <c r="O530" s="54">
        <v>16240000</v>
      </c>
      <c r="P530" s="54">
        <v>38860000</v>
      </c>
      <c r="Q530" s="54">
        <v>3700000</v>
      </c>
      <c r="R530" s="54">
        <v>180550000</v>
      </c>
      <c r="S530" s="54">
        <v>672760000</v>
      </c>
      <c r="T530" s="54">
        <v>353610000</v>
      </c>
      <c r="U530" s="54">
        <v>14780000</v>
      </c>
      <c r="V530" s="54">
        <v>77410000</v>
      </c>
      <c r="W530" s="54">
        <v>71730000</v>
      </c>
      <c r="X530" s="54">
        <v>11340000</v>
      </c>
      <c r="Y530" s="54">
        <v>22790000</v>
      </c>
      <c r="Z530" s="54">
        <v>86120000</v>
      </c>
      <c r="AA530" s="54">
        <v>92710000</v>
      </c>
      <c r="AB530" s="54">
        <v>13620000</v>
      </c>
      <c r="AC530" s="54">
        <v>94970000</v>
      </c>
      <c r="AD530" s="54">
        <v>42360000</v>
      </c>
      <c r="AE530" s="54">
        <v>15610000</v>
      </c>
      <c r="AF530" s="54">
        <v>4080000</v>
      </c>
      <c r="AG530" s="54">
        <v>11220000</v>
      </c>
      <c r="AH530" s="128" t="str">
        <f>VLOOKUP(B530,'Ma sector'!A:E,5,0)</f>
        <v>Công nghiệp</v>
      </c>
    </row>
    <row r="531" spans="1:34">
      <c r="A531" s="54" t="s">
        <v>596</v>
      </c>
      <c r="B531" s="54">
        <v>181</v>
      </c>
      <c r="C531" s="54">
        <v>4</v>
      </c>
      <c r="D531" s="54">
        <v>202830000</v>
      </c>
      <c r="E531" s="54">
        <v>697840000</v>
      </c>
      <c r="F531" s="54">
        <v>503960000</v>
      </c>
      <c r="G531" s="54">
        <v>1348310000</v>
      </c>
      <c r="H531" s="54">
        <v>313830000</v>
      </c>
      <c r="I531" s="54">
        <v>1845420000</v>
      </c>
      <c r="J531" s="54">
        <v>803752000</v>
      </c>
      <c r="K531" s="54">
        <v>930200000</v>
      </c>
      <c r="L531" s="54">
        <v>1230092000</v>
      </c>
      <c r="M531" s="54">
        <v>782812000</v>
      </c>
      <c r="N531" s="54">
        <v>1058038000</v>
      </c>
      <c r="O531" s="54">
        <v>1514640000</v>
      </c>
      <c r="P531" s="54">
        <v>448010000</v>
      </c>
      <c r="Q531" s="54">
        <v>616510000</v>
      </c>
      <c r="R531" s="54">
        <v>3965390000</v>
      </c>
      <c r="S531" s="54">
        <v>3801450000</v>
      </c>
      <c r="T531" s="54">
        <v>1183040000</v>
      </c>
      <c r="U531" s="54">
        <v>661850000</v>
      </c>
      <c r="V531" s="54">
        <v>699070000</v>
      </c>
      <c r="W531" s="54">
        <v>945040000</v>
      </c>
      <c r="X531" s="54">
        <v>14000000</v>
      </c>
      <c r="Y531" s="54">
        <v>1058790000</v>
      </c>
      <c r="Z531" s="54">
        <v>1337000000</v>
      </c>
      <c r="AA531" s="54">
        <v>253910000</v>
      </c>
      <c r="AB531" s="54">
        <v>156680000</v>
      </c>
      <c r="AC531" s="54">
        <v>476920000</v>
      </c>
      <c r="AD531" s="54">
        <v>81000000</v>
      </c>
      <c r="AE531" s="54">
        <v>316990000</v>
      </c>
      <c r="AF531" s="54">
        <v>434320000</v>
      </c>
      <c r="AG531" s="54">
        <v>349360000</v>
      </c>
      <c r="AH531" s="128" t="str">
        <f>VLOOKUP(B531,'Ma sector'!A:E,5,0)</f>
        <v>Công nghiệp</v>
      </c>
    </row>
    <row r="532" spans="1:34">
      <c r="A532" s="54" t="s">
        <v>597</v>
      </c>
      <c r="B532" s="54">
        <v>181</v>
      </c>
      <c r="C532" s="54">
        <v>3</v>
      </c>
      <c r="D532" s="54">
        <v>0</v>
      </c>
      <c r="E532" s="54">
        <v>9760000</v>
      </c>
      <c r="F532" s="54">
        <v>42650000</v>
      </c>
      <c r="G532" s="54">
        <v>19060000</v>
      </c>
      <c r="H532" s="54">
        <v>10060000</v>
      </c>
      <c r="I532" s="54">
        <v>29950000</v>
      </c>
      <c r="J532" s="54">
        <v>8290000</v>
      </c>
      <c r="K532" s="54">
        <v>0</v>
      </c>
      <c r="L532" s="54">
        <v>0</v>
      </c>
      <c r="M532" s="54">
        <v>0</v>
      </c>
      <c r="N532" s="54">
        <v>28650000</v>
      </c>
      <c r="O532" s="54">
        <v>13800000</v>
      </c>
      <c r="P532" s="54">
        <v>104700000</v>
      </c>
      <c r="Q532" s="54">
        <v>41250000</v>
      </c>
      <c r="R532" s="54">
        <v>781530000</v>
      </c>
      <c r="S532" s="54">
        <v>67600000</v>
      </c>
      <c r="T532" s="54">
        <v>94760000</v>
      </c>
      <c r="U532" s="54">
        <v>90330000</v>
      </c>
      <c r="V532" s="54">
        <v>103000000</v>
      </c>
      <c r="W532" s="54">
        <v>64030000</v>
      </c>
      <c r="X532" s="54">
        <v>32400000</v>
      </c>
      <c r="Y532" s="54">
        <v>136820000</v>
      </c>
      <c r="Z532" s="54">
        <v>126110000</v>
      </c>
      <c r="AA532" s="54">
        <v>22600000</v>
      </c>
      <c r="AB532" s="54">
        <v>40120000</v>
      </c>
      <c r="AC532" s="54">
        <v>42770000</v>
      </c>
      <c r="AD532" s="54">
        <v>199720000</v>
      </c>
      <c r="AE532" s="54">
        <v>16860000</v>
      </c>
      <c r="AF532" s="54">
        <v>0</v>
      </c>
      <c r="AG532" s="54">
        <v>71440000</v>
      </c>
      <c r="AH532" s="128" t="str">
        <f>VLOOKUP(B532,'Ma sector'!A:E,5,0)</f>
        <v>Công nghiệp</v>
      </c>
    </row>
    <row r="533" spans="1:34">
      <c r="A533" s="54" t="s">
        <v>598</v>
      </c>
      <c r="B533" s="54">
        <v>180</v>
      </c>
      <c r="C533" s="54">
        <v>4</v>
      </c>
      <c r="D533" s="54">
        <v>0</v>
      </c>
      <c r="E533" s="54">
        <v>2080000</v>
      </c>
      <c r="F533" s="54">
        <v>0</v>
      </c>
      <c r="G533" s="54">
        <v>340000</v>
      </c>
      <c r="H533" s="54">
        <v>15480000</v>
      </c>
      <c r="I533" s="54">
        <v>0</v>
      </c>
      <c r="J533" s="54">
        <v>190000</v>
      </c>
      <c r="K533" s="54">
        <v>2980000</v>
      </c>
      <c r="L533" s="54">
        <v>0</v>
      </c>
      <c r="M533" s="54">
        <v>0</v>
      </c>
      <c r="N533" s="54">
        <v>220000</v>
      </c>
      <c r="O533" s="54">
        <v>0</v>
      </c>
      <c r="P533" s="54">
        <v>2310000</v>
      </c>
      <c r="Q533" s="54">
        <v>3090000</v>
      </c>
      <c r="R533" s="54">
        <v>0</v>
      </c>
      <c r="S533" s="54">
        <v>240000</v>
      </c>
      <c r="T533" s="54">
        <v>0</v>
      </c>
      <c r="U533" s="54">
        <v>0</v>
      </c>
      <c r="V533" s="54">
        <v>0</v>
      </c>
      <c r="W533" s="54">
        <v>0</v>
      </c>
      <c r="X533" s="54">
        <v>0</v>
      </c>
      <c r="Y533" s="54">
        <v>0</v>
      </c>
      <c r="Z533" s="54">
        <v>260000</v>
      </c>
      <c r="AA533" s="54">
        <v>0</v>
      </c>
      <c r="AB533" s="54">
        <v>540000</v>
      </c>
      <c r="AC533" s="54">
        <v>0</v>
      </c>
      <c r="AD533" s="54">
        <v>0</v>
      </c>
      <c r="AE533" s="54">
        <v>300000</v>
      </c>
      <c r="AF533" s="54">
        <v>0</v>
      </c>
      <c r="AG533" s="54">
        <v>0</v>
      </c>
      <c r="AH533" s="128" t="str">
        <f>VLOOKUP(B533,'Ma sector'!A:E,5,0)</f>
        <v>Công nghiệp</v>
      </c>
    </row>
    <row r="534" spans="1:34">
      <c r="A534" s="54" t="s">
        <v>599</v>
      </c>
      <c r="B534" s="54">
        <v>274</v>
      </c>
      <c r="C534" s="54">
        <v>4</v>
      </c>
      <c r="D534" s="54">
        <v>5220000</v>
      </c>
      <c r="E534" s="54">
        <v>0</v>
      </c>
      <c r="F534" s="54">
        <v>54000000</v>
      </c>
      <c r="G534" s="54">
        <v>16200000</v>
      </c>
      <c r="H534" s="54">
        <v>40930000</v>
      </c>
      <c r="I534" s="54">
        <v>2800000</v>
      </c>
      <c r="J534" s="54">
        <v>0</v>
      </c>
      <c r="K534" s="54">
        <v>0</v>
      </c>
      <c r="L534" s="54">
        <v>0</v>
      </c>
      <c r="M534" s="54">
        <v>13500000</v>
      </c>
      <c r="N534" s="54">
        <v>0</v>
      </c>
      <c r="O534" s="54">
        <v>72150000</v>
      </c>
      <c r="P534" s="54">
        <v>0</v>
      </c>
      <c r="Q534" s="54">
        <v>2800000</v>
      </c>
      <c r="R534" s="54">
        <v>0</v>
      </c>
      <c r="S534" s="54">
        <v>0</v>
      </c>
      <c r="T534" s="54">
        <v>23500000</v>
      </c>
      <c r="U534" s="54">
        <v>0</v>
      </c>
      <c r="V534" s="54">
        <v>0</v>
      </c>
      <c r="W534" s="54">
        <v>0</v>
      </c>
      <c r="X534" s="54">
        <v>0</v>
      </c>
      <c r="Y534" s="54">
        <v>0</v>
      </c>
      <c r="Z534" s="54">
        <v>0</v>
      </c>
      <c r="AA534" s="54">
        <v>0</v>
      </c>
      <c r="AB534" s="54">
        <v>0</v>
      </c>
      <c r="AC534" s="54">
        <v>52000000</v>
      </c>
      <c r="AD534" s="54">
        <v>0</v>
      </c>
      <c r="AE534" s="54">
        <v>0</v>
      </c>
      <c r="AF534" s="54">
        <v>0</v>
      </c>
      <c r="AG534" s="54">
        <v>0</v>
      </c>
      <c r="AH534" s="128" t="str">
        <f>VLOOKUP(B534,'Ma sector'!A:E,5,0)</f>
        <v>Tiện ích Cộng đồng</v>
      </c>
    </row>
    <row r="535" spans="1:34">
      <c r="A535" s="54" t="s">
        <v>600</v>
      </c>
      <c r="B535" s="54">
        <v>218</v>
      </c>
      <c r="C535" s="54">
        <v>4</v>
      </c>
      <c r="D535" s="54">
        <v>33199000</v>
      </c>
      <c r="E535" s="54">
        <v>381176000</v>
      </c>
      <c r="F535" s="54">
        <v>42753000</v>
      </c>
      <c r="G535" s="54">
        <v>15946000</v>
      </c>
      <c r="H535" s="54">
        <v>6020000</v>
      </c>
      <c r="I535" s="54">
        <v>19760000</v>
      </c>
      <c r="J535" s="54">
        <v>0</v>
      </c>
      <c r="K535" s="54">
        <v>0</v>
      </c>
      <c r="L535" s="54">
        <v>760000</v>
      </c>
      <c r="M535" s="54">
        <v>0</v>
      </c>
      <c r="N535" s="54">
        <v>36670000</v>
      </c>
      <c r="O535" s="54">
        <v>190000</v>
      </c>
      <c r="P535" s="54">
        <v>43813000</v>
      </c>
      <c r="Q535" s="54">
        <v>524970000</v>
      </c>
      <c r="R535" s="54">
        <v>170940000</v>
      </c>
      <c r="S535" s="54">
        <v>72935000</v>
      </c>
      <c r="T535" s="54">
        <v>26724000</v>
      </c>
      <c r="U535" s="54">
        <v>2058000</v>
      </c>
      <c r="V535" s="54">
        <v>157557000</v>
      </c>
      <c r="W535" s="54">
        <v>1740000</v>
      </c>
      <c r="X535" s="54">
        <v>67760000</v>
      </c>
      <c r="Y535" s="54">
        <v>75640000</v>
      </c>
      <c r="Z535" s="54">
        <v>35484000</v>
      </c>
      <c r="AA535" s="54">
        <v>50743000</v>
      </c>
      <c r="AB535" s="54">
        <v>98302000</v>
      </c>
      <c r="AC535" s="54">
        <v>216601000</v>
      </c>
      <c r="AD535" s="54">
        <v>45918000</v>
      </c>
      <c r="AE535" s="54">
        <v>369000</v>
      </c>
      <c r="AF535" s="54">
        <v>0</v>
      </c>
      <c r="AG535" s="54">
        <v>0</v>
      </c>
      <c r="AH535" s="128" t="str">
        <f>VLOOKUP(B535,'Ma sector'!A:E,5,0)</f>
        <v>Hàng Tiêu dùng</v>
      </c>
    </row>
    <row r="536" spans="1:34">
      <c r="A536" s="54" t="s">
        <v>601</v>
      </c>
      <c r="B536" s="54">
        <v>256</v>
      </c>
      <c r="C536" s="54">
        <v>4</v>
      </c>
      <c r="D536" s="54">
        <v>375100000</v>
      </c>
      <c r="E536" s="54">
        <v>234690000</v>
      </c>
      <c r="F536" s="54">
        <v>194620000</v>
      </c>
      <c r="G536" s="54">
        <v>0</v>
      </c>
      <c r="H536" s="54">
        <v>208410000</v>
      </c>
      <c r="I536" s="54">
        <v>1260000</v>
      </c>
      <c r="J536" s="54">
        <v>275800000</v>
      </c>
      <c r="K536" s="54">
        <v>1841660000</v>
      </c>
      <c r="L536" s="54">
        <v>1390000</v>
      </c>
      <c r="M536" s="54">
        <v>877890000</v>
      </c>
      <c r="N536" s="54">
        <v>382890000</v>
      </c>
      <c r="O536" s="54">
        <v>0</v>
      </c>
      <c r="P536" s="54">
        <v>287260000</v>
      </c>
      <c r="Q536" s="54">
        <v>284840000</v>
      </c>
      <c r="R536" s="54">
        <v>204160000</v>
      </c>
      <c r="S536" s="54">
        <v>1480000</v>
      </c>
      <c r="T536" s="54">
        <v>14570000</v>
      </c>
      <c r="U536" s="54">
        <v>2800000</v>
      </c>
      <c r="V536" s="54">
        <v>0</v>
      </c>
      <c r="W536" s="54">
        <v>0</v>
      </c>
      <c r="X536" s="54">
        <v>0</v>
      </c>
      <c r="Y536" s="54">
        <v>2620000</v>
      </c>
      <c r="Z536" s="54">
        <v>78940000</v>
      </c>
      <c r="AA536" s="54">
        <v>126540000</v>
      </c>
      <c r="AB536" s="54">
        <v>4060000</v>
      </c>
      <c r="AC536" s="54">
        <v>199650000</v>
      </c>
      <c r="AD536" s="54">
        <v>113400000</v>
      </c>
      <c r="AE536" s="54">
        <v>8280000</v>
      </c>
      <c r="AF536" s="54">
        <v>2690000</v>
      </c>
      <c r="AG536" s="54">
        <v>137900000</v>
      </c>
      <c r="AH536" s="128" t="str">
        <f>VLOOKUP(B536,'Ma sector'!A:E,5,0)</f>
        <v>Dịch vụ Tiêu dùng</v>
      </c>
    </row>
    <row r="537" spans="1:34">
      <c r="A537" s="54" t="s">
        <v>602</v>
      </c>
      <c r="B537" s="54">
        <v>181</v>
      </c>
      <c r="C537" s="54">
        <v>4</v>
      </c>
      <c r="D537" s="54">
        <v>129920000</v>
      </c>
      <c r="E537" s="54">
        <v>1583290000</v>
      </c>
      <c r="F537" s="54">
        <v>1809970000</v>
      </c>
      <c r="G537" s="54">
        <v>2400000</v>
      </c>
      <c r="H537" s="54">
        <v>7700000</v>
      </c>
      <c r="I537" s="54">
        <v>31600000</v>
      </c>
      <c r="J537" s="54">
        <v>0</v>
      </c>
      <c r="K537" s="54">
        <v>0</v>
      </c>
      <c r="L537" s="54">
        <v>150500000</v>
      </c>
      <c r="M537" s="54">
        <v>88100000</v>
      </c>
      <c r="N537" s="54">
        <v>289500000</v>
      </c>
      <c r="O537" s="54">
        <v>79550000</v>
      </c>
      <c r="P537" s="54">
        <v>7200000</v>
      </c>
      <c r="Q537" s="54">
        <v>0</v>
      </c>
      <c r="R537" s="54">
        <v>189200000</v>
      </c>
      <c r="S537" s="54">
        <v>99480000</v>
      </c>
      <c r="T537" s="54">
        <v>10780000</v>
      </c>
      <c r="U537" s="54">
        <v>0</v>
      </c>
      <c r="V537" s="54">
        <v>0</v>
      </c>
      <c r="W537" s="54">
        <v>35050000</v>
      </c>
      <c r="X537" s="54">
        <v>0</v>
      </c>
      <c r="Y537" s="54">
        <v>790000</v>
      </c>
      <c r="Z537" s="54">
        <v>70180000</v>
      </c>
      <c r="AA537" s="54">
        <v>60920000</v>
      </c>
      <c r="AB537" s="54">
        <v>22600000</v>
      </c>
      <c r="AC537" s="54">
        <v>750000</v>
      </c>
      <c r="AD537" s="54">
        <v>0</v>
      </c>
      <c r="AE537" s="54">
        <v>8000000</v>
      </c>
      <c r="AF537" s="54">
        <v>37410000</v>
      </c>
      <c r="AG537" s="54">
        <v>94810000</v>
      </c>
      <c r="AH537" s="128" t="str">
        <f>VLOOKUP(B537,'Ma sector'!A:E,5,0)</f>
        <v>Công nghiệp</v>
      </c>
    </row>
    <row r="538" spans="1:34">
      <c r="A538" s="54" t="s">
        <v>603</v>
      </c>
      <c r="B538" s="54">
        <v>275</v>
      </c>
      <c r="C538" s="54">
        <v>4</v>
      </c>
      <c r="D538" s="54">
        <v>2872000</v>
      </c>
      <c r="E538" s="54">
        <v>0</v>
      </c>
      <c r="F538" s="54">
        <v>0</v>
      </c>
      <c r="G538" s="54">
        <v>88560000</v>
      </c>
      <c r="H538" s="54">
        <v>0</v>
      </c>
      <c r="I538" s="54">
        <v>2060000</v>
      </c>
      <c r="J538" s="54">
        <v>146863000</v>
      </c>
      <c r="K538" s="54">
        <v>21800000</v>
      </c>
      <c r="L538" s="54">
        <v>42430000</v>
      </c>
      <c r="M538" s="54">
        <v>218000</v>
      </c>
      <c r="N538" s="54">
        <v>220000000</v>
      </c>
      <c r="O538" s="54">
        <v>447000</v>
      </c>
      <c r="P538" s="54">
        <v>0</v>
      </c>
      <c r="Q538" s="54">
        <v>0</v>
      </c>
      <c r="R538" s="54">
        <v>0</v>
      </c>
      <c r="S538" s="54">
        <v>81355000</v>
      </c>
      <c r="T538" s="54">
        <v>66000000</v>
      </c>
      <c r="U538" s="54">
        <v>0</v>
      </c>
      <c r="V538" s="54">
        <v>0</v>
      </c>
      <c r="W538" s="54">
        <v>0</v>
      </c>
      <c r="X538" s="54">
        <v>0</v>
      </c>
      <c r="Y538" s="54">
        <v>39170000</v>
      </c>
      <c r="Z538" s="54">
        <v>0</v>
      </c>
      <c r="AA538" s="54">
        <v>0</v>
      </c>
      <c r="AB538" s="54">
        <v>42234000</v>
      </c>
      <c r="AC538" s="54">
        <v>39800000</v>
      </c>
      <c r="AD538" s="54">
        <v>47130000</v>
      </c>
      <c r="AE538" s="54">
        <v>18060000</v>
      </c>
      <c r="AF538" s="54">
        <v>210000</v>
      </c>
      <c r="AG538" s="54">
        <v>695814000</v>
      </c>
      <c r="AH538" s="128" t="str">
        <f>VLOOKUP(B538,'Ma sector'!A:E,5,0)</f>
        <v>Tiện ích Cộng đồng</v>
      </c>
    </row>
    <row r="539" spans="1:34">
      <c r="A539" s="54" t="s">
        <v>604</v>
      </c>
      <c r="B539" s="54">
        <v>191</v>
      </c>
      <c r="C539" s="54">
        <v>4</v>
      </c>
      <c r="D539" s="54">
        <v>340291000</v>
      </c>
      <c r="E539" s="54">
        <v>157360000</v>
      </c>
      <c r="F539" s="54">
        <v>4584000</v>
      </c>
      <c r="G539" s="54">
        <v>248429000</v>
      </c>
      <c r="H539" s="54">
        <v>222308000</v>
      </c>
      <c r="I539" s="54">
        <v>361378000</v>
      </c>
      <c r="J539" s="54">
        <v>751013000</v>
      </c>
      <c r="K539" s="54">
        <v>461640000</v>
      </c>
      <c r="L539" s="54">
        <v>39455000</v>
      </c>
      <c r="M539" s="54">
        <v>149319000</v>
      </c>
      <c r="N539" s="54">
        <v>127067000</v>
      </c>
      <c r="O539" s="54">
        <v>537220000</v>
      </c>
      <c r="P539" s="54">
        <v>153700000</v>
      </c>
      <c r="Q539" s="54">
        <v>1299000</v>
      </c>
      <c r="R539" s="54">
        <v>152378000</v>
      </c>
      <c r="S539" s="54">
        <v>42943000</v>
      </c>
      <c r="T539" s="54">
        <v>63178000</v>
      </c>
      <c r="U539" s="54">
        <v>69516000</v>
      </c>
      <c r="V539" s="54">
        <v>218530000</v>
      </c>
      <c r="W539" s="54">
        <v>261495000</v>
      </c>
      <c r="X539" s="54">
        <v>62950000</v>
      </c>
      <c r="Y539" s="54">
        <v>269110000</v>
      </c>
      <c r="Z539" s="54">
        <v>1386706000</v>
      </c>
      <c r="AA539" s="54">
        <v>141728000</v>
      </c>
      <c r="AB539" s="54">
        <v>1719682000</v>
      </c>
      <c r="AC539" s="54">
        <v>12820000</v>
      </c>
      <c r="AD539" s="54">
        <v>174180000</v>
      </c>
      <c r="AE539" s="54">
        <v>265475000</v>
      </c>
      <c r="AF539" s="54">
        <v>496588000</v>
      </c>
      <c r="AG539" s="54">
        <v>10400000</v>
      </c>
      <c r="AH539" s="128" t="str">
        <f>VLOOKUP(B539,'Ma sector'!A:E,5,0)</f>
        <v>Công nghiệp</v>
      </c>
    </row>
    <row r="540" spans="1:34">
      <c r="A540" s="54" t="s">
        <v>605</v>
      </c>
      <c r="B540" s="54">
        <v>198</v>
      </c>
      <c r="C540" s="54">
        <v>4</v>
      </c>
      <c r="D540" s="54">
        <v>0</v>
      </c>
      <c r="E540" s="54">
        <v>1516000</v>
      </c>
      <c r="F540" s="54">
        <v>0</v>
      </c>
      <c r="G540" s="54">
        <v>0</v>
      </c>
      <c r="H540" s="54">
        <v>1220000</v>
      </c>
      <c r="I540" s="54">
        <v>12700000</v>
      </c>
      <c r="J540" s="54">
        <v>0</v>
      </c>
      <c r="K540" s="54">
        <v>24050000</v>
      </c>
      <c r="L540" s="54">
        <v>0</v>
      </c>
      <c r="M540" s="54">
        <v>0</v>
      </c>
      <c r="N540" s="54">
        <v>0</v>
      </c>
      <c r="O540" s="54">
        <v>24700000</v>
      </c>
      <c r="P540" s="54">
        <v>50140000</v>
      </c>
      <c r="Q540" s="54">
        <v>24600000</v>
      </c>
      <c r="R540" s="54">
        <v>0</v>
      </c>
      <c r="S540" s="54">
        <v>24600000</v>
      </c>
      <c r="T540" s="54">
        <v>0</v>
      </c>
      <c r="U540" s="54">
        <v>0</v>
      </c>
      <c r="V540" s="54">
        <v>0</v>
      </c>
      <c r="W540" s="54">
        <v>0</v>
      </c>
      <c r="X540" s="54">
        <v>0</v>
      </c>
      <c r="Y540" s="54">
        <v>0</v>
      </c>
      <c r="Z540" s="54">
        <v>6150000</v>
      </c>
      <c r="AA540" s="54">
        <v>0</v>
      </c>
      <c r="AB540" s="54">
        <v>0</v>
      </c>
      <c r="AC540" s="54">
        <v>1240000</v>
      </c>
      <c r="AD540" s="54">
        <v>0</v>
      </c>
      <c r="AE540" s="54">
        <v>0</v>
      </c>
      <c r="AF540" s="54">
        <v>80600000</v>
      </c>
      <c r="AG540" s="54">
        <v>0</v>
      </c>
      <c r="AH540" s="128" t="str">
        <f>VLOOKUP(B540,'Ma sector'!A:E,5,0)</f>
        <v>Công nghiệp</v>
      </c>
    </row>
    <row r="541" spans="1:34">
      <c r="A541" s="54" t="s">
        <v>606</v>
      </c>
      <c r="B541" s="54">
        <v>218</v>
      </c>
      <c r="C541" s="54">
        <v>4</v>
      </c>
      <c r="D541" s="54">
        <v>2050000</v>
      </c>
      <c r="E541" s="54">
        <v>1110000</v>
      </c>
      <c r="F541" s="54">
        <v>0</v>
      </c>
      <c r="G541" s="54">
        <v>0</v>
      </c>
      <c r="H541" s="54">
        <v>1110000</v>
      </c>
      <c r="I541" s="54">
        <v>0</v>
      </c>
      <c r="J541" s="54">
        <v>8800000</v>
      </c>
      <c r="K541" s="54">
        <v>990000</v>
      </c>
      <c r="L541" s="54">
        <v>0</v>
      </c>
      <c r="M541" s="54">
        <v>2290000</v>
      </c>
      <c r="N541" s="54">
        <v>0</v>
      </c>
      <c r="O541" s="54">
        <v>4600000</v>
      </c>
      <c r="P541" s="54">
        <v>4600000</v>
      </c>
      <c r="Q541" s="54">
        <v>0</v>
      </c>
      <c r="R541" s="54">
        <v>0</v>
      </c>
      <c r="S541" s="54">
        <v>0</v>
      </c>
      <c r="T541" s="54">
        <v>0</v>
      </c>
      <c r="U541" s="54">
        <v>2070000</v>
      </c>
      <c r="V541" s="54">
        <v>0</v>
      </c>
      <c r="W541" s="54">
        <v>0</v>
      </c>
      <c r="X541" s="54">
        <v>112200</v>
      </c>
      <c r="Y541" s="54">
        <v>0</v>
      </c>
      <c r="Z541" s="54">
        <v>0</v>
      </c>
      <c r="AA541" s="54">
        <v>0</v>
      </c>
      <c r="AB541" s="54">
        <v>0</v>
      </c>
      <c r="AC541" s="54">
        <v>0</v>
      </c>
      <c r="AD541" s="54">
        <v>0</v>
      </c>
      <c r="AE541" s="54">
        <v>0</v>
      </c>
      <c r="AF541" s="54">
        <v>0</v>
      </c>
      <c r="AG541" s="54">
        <v>0</v>
      </c>
      <c r="AH541" s="128" t="str">
        <f>VLOOKUP(B541,'Ma sector'!A:E,5,0)</f>
        <v>Hàng Tiêu dùng</v>
      </c>
    </row>
    <row r="542" spans="1:34">
      <c r="A542" s="54" t="s">
        <v>607</v>
      </c>
      <c r="B542" s="54">
        <v>256</v>
      </c>
      <c r="C542" s="54">
        <v>4</v>
      </c>
      <c r="D542" s="54">
        <v>39090000</v>
      </c>
      <c r="E542" s="54">
        <v>4080000</v>
      </c>
      <c r="F542" s="54">
        <v>15190000</v>
      </c>
      <c r="G542" s="54">
        <v>95700000</v>
      </c>
      <c r="H542" s="54">
        <v>22060000</v>
      </c>
      <c r="I542" s="54">
        <v>112170000</v>
      </c>
      <c r="J542" s="54">
        <v>0</v>
      </c>
      <c r="K542" s="54">
        <v>5280000</v>
      </c>
      <c r="L542" s="54">
        <v>31030000</v>
      </c>
      <c r="M542" s="54">
        <v>58240000</v>
      </c>
      <c r="N542" s="54">
        <v>0</v>
      </c>
      <c r="O542" s="54">
        <v>0</v>
      </c>
      <c r="P542" s="54">
        <v>3140000</v>
      </c>
      <c r="Q542" s="54">
        <v>5270000</v>
      </c>
      <c r="R542" s="54">
        <v>131520000</v>
      </c>
      <c r="S542" s="54">
        <v>116560000</v>
      </c>
      <c r="T542" s="54">
        <v>34340000</v>
      </c>
      <c r="U542" s="54">
        <v>5230000</v>
      </c>
      <c r="V542" s="54">
        <v>43070000</v>
      </c>
      <c r="W542" s="54">
        <v>6210000</v>
      </c>
      <c r="X542" s="54">
        <v>2120000</v>
      </c>
      <c r="Y542" s="54">
        <v>122730000</v>
      </c>
      <c r="Z542" s="54">
        <v>42360000</v>
      </c>
      <c r="AA542" s="54">
        <v>30740000</v>
      </c>
      <c r="AB542" s="54">
        <v>37070000</v>
      </c>
      <c r="AC542" s="54">
        <v>43180000</v>
      </c>
      <c r="AD542" s="54">
        <v>121980000</v>
      </c>
      <c r="AE542" s="54">
        <v>43540000</v>
      </c>
      <c r="AF542" s="54">
        <v>2170000</v>
      </c>
      <c r="AG542" s="54">
        <v>2160000</v>
      </c>
      <c r="AH542" s="128" t="str">
        <f>VLOOKUP(B542,'Ma sector'!A:E,5,0)</f>
        <v>Dịch vụ Tiêu dùng</v>
      </c>
    </row>
    <row r="543" spans="1:34">
      <c r="A543" s="54" t="s">
        <v>608</v>
      </c>
      <c r="B543" s="54">
        <v>259</v>
      </c>
      <c r="C543" s="54">
        <v>4</v>
      </c>
      <c r="D543" s="54">
        <v>0</v>
      </c>
      <c r="E543" s="54">
        <v>0</v>
      </c>
      <c r="F543" s="54">
        <v>0</v>
      </c>
      <c r="G543" s="54">
        <v>0</v>
      </c>
      <c r="H543" s="54">
        <v>0</v>
      </c>
      <c r="I543" s="54">
        <v>0</v>
      </c>
      <c r="J543" s="54">
        <v>0</v>
      </c>
      <c r="K543" s="54">
        <v>0</v>
      </c>
      <c r="L543" s="54">
        <v>0</v>
      </c>
      <c r="M543" s="54">
        <v>0</v>
      </c>
      <c r="N543" s="54">
        <v>0</v>
      </c>
      <c r="O543" s="54">
        <v>0</v>
      </c>
      <c r="P543" s="54">
        <v>0</v>
      </c>
      <c r="Q543" s="54">
        <v>0</v>
      </c>
      <c r="R543" s="54">
        <v>0</v>
      </c>
      <c r="S543" s="54">
        <v>0</v>
      </c>
      <c r="T543" s="54">
        <v>0</v>
      </c>
      <c r="U543" s="54">
        <v>0</v>
      </c>
      <c r="V543" s="54">
        <v>0</v>
      </c>
      <c r="W543" s="54">
        <v>0</v>
      </c>
      <c r="X543" s="54">
        <v>0</v>
      </c>
      <c r="Y543" s="54">
        <v>0</v>
      </c>
      <c r="Z543" s="54">
        <v>0</v>
      </c>
      <c r="AA543" s="54">
        <v>0</v>
      </c>
      <c r="AB543" s="54">
        <v>0</v>
      </c>
      <c r="AC543" s="54">
        <v>0</v>
      </c>
      <c r="AD543" s="54">
        <v>0</v>
      </c>
      <c r="AE543" s="54">
        <v>0</v>
      </c>
      <c r="AF543" s="54">
        <v>0</v>
      </c>
      <c r="AG543" s="54">
        <v>0</v>
      </c>
      <c r="AH543" s="128" t="str">
        <f>VLOOKUP(B543,'Ma sector'!A:E,5,0)</f>
        <v>Dịch vụ Tiêu dùng</v>
      </c>
    </row>
    <row r="544" spans="1:34">
      <c r="A544" s="54" t="s">
        <v>609</v>
      </c>
      <c r="B544" s="54">
        <v>309</v>
      </c>
      <c r="C544" s="54">
        <v>3</v>
      </c>
      <c r="D544" s="54">
        <v>812000</v>
      </c>
      <c r="E544" s="54">
        <v>1740000</v>
      </c>
      <c r="F544" s="54">
        <v>992000</v>
      </c>
      <c r="G544" s="54">
        <v>396000</v>
      </c>
      <c r="H544" s="54">
        <v>0</v>
      </c>
      <c r="I544" s="54">
        <v>35000</v>
      </c>
      <c r="J544" s="54">
        <v>777000</v>
      </c>
      <c r="K544" s="54">
        <v>117000</v>
      </c>
      <c r="L544" s="54">
        <v>40000</v>
      </c>
      <c r="M544" s="54">
        <v>400000</v>
      </c>
      <c r="N544" s="54">
        <v>5244000</v>
      </c>
      <c r="O544" s="54">
        <v>1800000</v>
      </c>
      <c r="P544" s="54">
        <v>1700000</v>
      </c>
      <c r="Q544" s="54">
        <v>640000</v>
      </c>
      <c r="R544" s="54">
        <v>600000</v>
      </c>
      <c r="S544" s="54">
        <v>56000</v>
      </c>
      <c r="T544" s="54">
        <v>270000</v>
      </c>
      <c r="U544" s="54">
        <v>26000</v>
      </c>
      <c r="V544" s="54">
        <v>250000</v>
      </c>
      <c r="W544" s="54">
        <v>48000</v>
      </c>
      <c r="X544" s="54">
        <v>460000</v>
      </c>
      <c r="Y544" s="54">
        <v>0</v>
      </c>
      <c r="Z544" s="54">
        <v>462000</v>
      </c>
      <c r="AA544" s="54">
        <v>4893000</v>
      </c>
      <c r="AB544" s="54">
        <v>7580000</v>
      </c>
      <c r="AC544" s="54">
        <v>19000</v>
      </c>
      <c r="AD544" s="54">
        <v>0</v>
      </c>
      <c r="AE544" s="54">
        <v>0</v>
      </c>
      <c r="AF544" s="54">
        <v>40000</v>
      </c>
      <c r="AG544" s="54">
        <v>147000</v>
      </c>
      <c r="AH544" s="128" t="str">
        <f>VLOOKUP(B544,'Ma sector'!A:E,5,0)</f>
        <v>Công nghệ Thông tin</v>
      </c>
    </row>
    <row r="545" spans="1:34">
      <c r="A545" s="54" t="s">
        <v>1673</v>
      </c>
      <c r="B545" s="54">
        <v>159</v>
      </c>
      <c r="C545" s="54">
        <v>4</v>
      </c>
      <c r="D545" s="54">
        <v>0</v>
      </c>
      <c r="E545" s="54">
        <v>6220000</v>
      </c>
      <c r="F545" s="54">
        <v>0</v>
      </c>
      <c r="G545" s="54">
        <v>0</v>
      </c>
      <c r="H545" s="54">
        <v>0</v>
      </c>
      <c r="I545" s="54">
        <v>0</v>
      </c>
      <c r="J545" s="54">
        <v>0</v>
      </c>
      <c r="K545" s="54">
        <v>0</v>
      </c>
      <c r="L545" s="54">
        <v>5200000</v>
      </c>
      <c r="M545" s="54">
        <v>0</v>
      </c>
      <c r="N545" s="54">
        <v>0</v>
      </c>
      <c r="O545" s="54">
        <v>0</v>
      </c>
      <c r="P545" s="54">
        <v>0</v>
      </c>
      <c r="Q545" s="54">
        <v>0</v>
      </c>
      <c r="R545" s="54">
        <v>500000</v>
      </c>
      <c r="S545" s="54">
        <v>0</v>
      </c>
      <c r="T545" s="54">
        <v>3500000</v>
      </c>
      <c r="U545" s="54">
        <v>0</v>
      </c>
      <c r="V545" s="54">
        <v>0</v>
      </c>
      <c r="W545" s="54">
        <v>0</v>
      </c>
      <c r="X545" s="54">
        <v>0</v>
      </c>
      <c r="Y545" s="54">
        <v>450000</v>
      </c>
      <c r="Z545" s="54">
        <v>0</v>
      </c>
      <c r="AA545" s="54">
        <v>0</v>
      </c>
      <c r="AB545" s="54">
        <v>0</v>
      </c>
      <c r="AC545" s="54">
        <v>0</v>
      </c>
      <c r="AD545" s="54">
        <v>0</v>
      </c>
      <c r="AE545" s="54">
        <v>0</v>
      </c>
      <c r="AF545" s="54">
        <v>4100000</v>
      </c>
      <c r="AG545" s="54">
        <v>0</v>
      </c>
      <c r="AH545" s="128" t="str">
        <f>VLOOKUP(B545,'Ma sector'!A:E,5,0)</f>
        <v>Nguyên vật liệu</v>
      </c>
    </row>
    <row r="546" spans="1:34">
      <c r="A546" s="54" t="s">
        <v>610</v>
      </c>
      <c r="B546" s="54">
        <v>289</v>
      </c>
      <c r="C546" s="54">
        <v>2</v>
      </c>
      <c r="D546" s="54">
        <v>29284843300</v>
      </c>
      <c r="E546" s="54">
        <v>142525523500</v>
      </c>
      <c r="F546" s="54">
        <v>141641523600</v>
      </c>
      <c r="G546" s="54">
        <v>113011090500</v>
      </c>
      <c r="H546" s="54">
        <v>56089798800</v>
      </c>
      <c r="I546" s="54">
        <v>94252993600</v>
      </c>
      <c r="J546" s="54">
        <v>59206952700</v>
      </c>
      <c r="K546" s="54">
        <v>78259241800</v>
      </c>
      <c r="L546" s="54">
        <v>46893035800</v>
      </c>
      <c r="M546" s="54">
        <v>47875525400</v>
      </c>
      <c r="N546" s="54">
        <v>72161685200</v>
      </c>
      <c r="O546" s="54">
        <v>58539268400</v>
      </c>
      <c r="P546" s="54">
        <v>40342085800</v>
      </c>
      <c r="Q546" s="54">
        <v>34032545000</v>
      </c>
      <c r="R546" s="54">
        <v>46828602500</v>
      </c>
      <c r="S546" s="54">
        <v>49285303000</v>
      </c>
      <c r="T546" s="54">
        <v>72555569000</v>
      </c>
      <c r="U546" s="54">
        <v>45064591700</v>
      </c>
      <c r="V546" s="54">
        <v>22160251600</v>
      </c>
      <c r="W546" s="54">
        <v>24944357300</v>
      </c>
      <c r="X546" s="54">
        <v>7229093000</v>
      </c>
      <c r="Y546" s="54">
        <v>35192086200</v>
      </c>
      <c r="Z546" s="54">
        <v>63997766000</v>
      </c>
      <c r="AA546" s="54">
        <v>28963845500</v>
      </c>
      <c r="AB546" s="54">
        <v>30580705000</v>
      </c>
      <c r="AC546" s="54">
        <v>27482872700</v>
      </c>
      <c r="AD546" s="54">
        <v>6161363500</v>
      </c>
      <c r="AE546" s="54">
        <v>17085100600</v>
      </c>
      <c r="AF546" s="54">
        <v>11875292200</v>
      </c>
      <c r="AG546" s="54">
        <v>4974651400</v>
      </c>
      <c r="AH546" s="128" t="str">
        <f>VLOOKUP(B546,'Ma sector'!A:E,5,0)</f>
        <v>Ngân hàng</v>
      </c>
    </row>
    <row r="547" spans="1:34">
      <c r="A547" s="54" t="s">
        <v>611</v>
      </c>
      <c r="B547" s="54">
        <v>159</v>
      </c>
      <c r="C547" s="54">
        <v>4</v>
      </c>
      <c r="D547" s="54">
        <v>77402000</v>
      </c>
      <c r="E547" s="54">
        <v>53120000</v>
      </c>
      <c r="F547" s="54">
        <v>50970000</v>
      </c>
      <c r="G547" s="54">
        <v>139706000</v>
      </c>
      <c r="H547" s="54">
        <v>90076000</v>
      </c>
      <c r="I547" s="54">
        <v>190452000</v>
      </c>
      <c r="J547" s="54">
        <v>75926000</v>
      </c>
      <c r="K547" s="54">
        <v>138075000</v>
      </c>
      <c r="L547" s="54">
        <v>130571000</v>
      </c>
      <c r="M547" s="54">
        <v>343041000</v>
      </c>
      <c r="N547" s="54">
        <v>368956000</v>
      </c>
      <c r="O547" s="54">
        <v>263822000</v>
      </c>
      <c r="P547" s="54">
        <v>59161000</v>
      </c>
      <c r="Q547" s="54">
        <v>17100000</v>
      </c>
      <c r="R547" s="54">
        <v>36665000</v>
      </c>
      <c r="S547" s="54">
        <v>199760000</v>
      </c>
      <c r="T547" s="54">
        <v>41887000</v>
      </c>
      <c r="U547" s="54">
        <v>137216000</v>
      </c>
      <c r="V547" s="54">
        <v>133539000</v>
      </c>
      <c r="W547" s="54">
        <v>56734000</v>
      </c>
      <c r="X547" s="54">
        <v>6361000</v>
      </c>
      <c r="Y547" s="54">
        <v>97692000</v>
      </c>
      <c r="Z547" s="54">
        <v>22918000</v>
      </c>
      <c r="AA547" s="54">
        <v>111577000</v>
      </c>
      <c r="AB547" s="54">
        <v>166000</v>
      </c>
      <c r="AC547" s="54">
        <v>42748000</v>
      </c>
      <c r="AD547" s="54">
        <v>6359000</v>
      </c>
      <c r="AE547" s="54">
        <v>36490000</v>
      </c>
      <c r="AF547" s="54">
        <v>264748000</v>
      </c>
      <c r="AG547" s="54">
        <v>41326000</v>
      </c>
      <c r="AH547" s="128" t="str">
        <f>VLOOKUP(B547,'Ma sector'!A:E,5,0)</f>
        <v>Nguyên vật liệu</v>
      </c>
    </row>
    <row r="548" spans="1:34">
      <c r="A548" s="54" t="s">
        <v>612</v>
      </c>
      <c r="B548" s="54">
        <v>181</v>
      </c>
      <c r="C548" s="54">
        <v>4</v>
      </c>
      <c r="D548" s="54">
        <v>52060000</v>
      </c>
      <c r="E548" s="54">
        <v>314460000</v>
      </c>
      <c r="F548" s="54">
        <v>842040000</v>
      </c>
      <c r="G548" s="54">
        <v>561720000</v>
      </c>
      <c r="H548" s="54">
        <v>2665910000</v>
      </c>
      <c r="I548" s="54">
        <v>1711012000</v>
      </c>
      <c r="J548" s="54">
        <v>1970480000</v>
      </c>
      <c r="K548" s="54">
        <v>1453398000</v>
      </c>
      <c r="L548" s="54">
        <v>415524000</v>
      </c>
      <c r="M548" s="54">
        <v>925824800</v>
      </c>
      <c r="N548" s="54">
        <v>757200000</v>
      </c>
      <c r="O548" s="54">
        <v>1210510000</v>
      </c>
      <c r="P548" s="54">
        <v>901630000</v>
      </c>
      <c r="Q548" s="54">
        <v>250444800</v>
      </c>
      <c r="R548" s="54">
        <v>476420800</v>
      </c>
      <c r="S548" s="54">
        <v>383108000</v>
      </c>
      <c r="T548" s="54">
        <v>150158000</v>
      </c>
      <c r="U548" s="54">
        <v>162310000</v>
      </c>
      <c r="V548" s="54">
        <v>132170000</v>
      </c>
      <c r="W548" s="54">
        <v>263300000</v>
      </c>
      <c r="X548" s="54">
        <v>32180000</v>
      </c>
      <c r="Y548" s="54">
        <v>480380000</v>
      </c>
      <c r="Z548" s="54">
        <v>346840000</v>
      </c>
      <c r="AA548" s="54">
        <v>361810000</v>
      </c>
      <c r="AB548" s="54">
        <v>125170000</v>
      </c>
      <c r="AC548" s="54">
        <v>154400000</v>
      </c>
      <c r="AD548" s="54">
        <v>338830000</v>
      </c>
      <c r="AE548" s="54">
        <v>187520000</v>
      </c>
      <c r="AF548" s="54">
        <v>182500000</v>
      </c>
      <c r="AG548" s="54">
        <v>125650000</v>
      </c>
      <c r="AH548" s="128" t="str">
        <f>VLOOKUP(B548,'Ma sector'!A:E,5,0)</f>
        <v>Công nghiệp</v>
      </c>
    </row>
    <row r="549" spans="1:34">
      <c r="A549" s="54" t="s">
        <v>613</v>
      </c>
      <c r="B549" s="54">
        <v>300</v>
      </c>
      <c r="C549" s="54">
        <v>3</v>
      </c>
      <c r="D549" s="54">
        <v>6691030000</v>
      </c>
      <c r="E549" s="54">
        <v>19507960000</v>
      </c>
      <c r="F549" s="54">
        <v>20057250000</v>
      </c>
      <c r="G549" s="54">
        <v>24261870000</v>
      </c>
      <c r="H549" s="54">
        <v>9757420000</v>
      </c>
      <c r="I549" s="54">
        <v>13872660000</v>
      </c>
      <c r="J549" s="54">
        <v>10078360000</v>
      </c>
      <c r="K549" s="54">
        <v>14469620000</v>
      </c>
      <c r="L549" s="54">
        <v>8312350000</v>
      </c>
      <c r="M549" s="54">
        <v>9731880000</v>
      </c>
      <c r="N549" s="54">
        <v>6113460000</v>
      </c>
      <c r="O549" s="54">
        <v>8837930000</v>
      </c>
      <c r="P549" s="54">
        <v>8824300000</v>
      </c>
      <c r="Q549" s="54">
        <v>5465820000</v>
      </c>
      <c r="R549" s="54">
        <v>4480750000</v>
      </c>
      <c r="S549" s="54">
        <v>6049440000</v>
      </c>
      <c r="T549" s="54">
        <v>11125540800</v>
      </c>
      <c r="U549" s="54">
        <v>10867050000</v>
      </c>
      <c r="V549" s="54">
        <v>4599780000</v>
      </c>
      <c r="W549" s="54">
        <v>4379210000</v>
      </c>
      <c r="X549" s="54">
        <v>1890690000</v>
      </c>
      <c r="Y549" s="54">
        <v>4354450000</v>
      </c>
      <c r="Z549" s="54">
        <v>9655950000</v>
      </c>
      <c r="AA549" s="54">
        <v>3941880000</v>
      </c>
      <c r="AB549" s="54">
        <v>2868870000</v>
      </c>
      <c r="AC549" s="54">
        <v>4976400000</v>
      </c>
      <c r="AD549" s="54">
        <v>5881610000</v>
      </c>
      <c r="AE549" s="54">
        <v>2729350000</v>
      </c>
      <c r="AF549" s="54">
        <v>5049500000</v>
      </c>
      <c r="AG549" s="54">
        <v>5002730000</v>
      </c>
      <c r="AH549" s="128" t="str">
        <f>VLOOKUP(B549,'Ma sector'!A:E,5,0)</f>
        <v>Tài chính</v>
      </c>
    </row>
    <row r="550" spans="1:34">
      <c r="A550" s="54" t="s">
        <v>614</v>
      </c>
      <c r="B550" s="54">
        <v>181</v>
      </c>
      <c r="C550" s="54">
        <v>4</v>
      </c>
      <c r="D550" s="54">
        <v>1620000</v>
      </c>
      <c r="E550" s="54">
        <v>73220000</v>
      </c>
      <c r="F550" s="54">
        <v>5500000</v>
      </c>
      <c r="G550" s="54">
        <v>4010000</v>
      </c>
      <c r="H550" s="54">
        <v>600000</v>
      </c>
      <c r="I550" s="54">
        <v>129010000</v>
      </c>
      <c r="J550" s="54">
        <v>570000</v>
      </c>
      <c r="K550" s="54">
        <v>41610000</v>
      </c>
      <c r="L550" s="54">
        <v>101600000</v>
      </c>
      <c r="M550" s="54">
        <v>600000</v>
      </c>
      <c r="N550" s="54">
        <v>34336000</v>
      </c>
      <c r="O550" s="54">
        <v>11600000</v>
      </c>
      <c r="P550" s="54">
        <v>0</v>
      </c>
      <c r="Q550" s="54">
        <v>83970000</v>
      </c>
      <c r="R550" s="54">
        <v>86850000</v>
      </c>
      <c r="S550" s="54">
        <v>83810000</v>
      </c>
      <c r="T550" s="54">
        <v>0</v>
      </c>
      <c r="U550" s="54">
        <v>92500000</v>
      </c>
      <c r="V550" s="54">
        <v>6400000</v>
      </c>
      <c r="W550" s="54">
        <v>3990000</v>
      </c>
      <c r="X550" s="54">
        <v>0</v>
      </c>
      <c r="Y550" s="54">
        <v>26220000</v>
      </c>
      <c r="Z550" s="54">
        <v>1954090000</v>
      </c>
      <c r="AA550" s="54">
        <v>0</v>
      </c>
      <c r="AB550" s="54">
        <v>0</v>
      </c>
      <c r="AC550" s="54">
        <v>69140000</v>
      </c>
      <c r="AD550" s="54">
        <v>0</v>
      </c>
      <c r="AE550" s="54">
        <v>2800000</v>
      </c>
      <c r="AF550" s="54">
        <v>1200000</v>
      </c>
      <c r="AG550" s="54">
        <v>2880000</v>
      </c>
      <c r="AH550" s="128" t="str">
        <f>VLOOKUP(B550,'Ma sector'!A:E,5,0)</f>
        <v>Công nghiệp</v>
      </c>
    </row>
    <row r="551" spans="1:34">
      <c r="A551" s="54" t="s">
        <v>1618</v>
      </c>
      <c r="B551" s="54">
        <v>336</v>
      </c>
      <c r="C551" s="54">
        <v>4</v>
      </c>
      <c r="D551" s="54">
        <v>2190753000</v>
      </c>
      <c r="E551" s="54">
        <v>4139375000</v>
      </c>
      <c r="F551" s="54">
        <v>2208499000</v>
      </c>
      <c r="G551" s="54">
        <v>20729561000</v>
      </c>
      <c r="H551" s="54">
        <v>3591245000</v>
      </c>
      <c r="I551" s="54">
        <v>3231514000</v>
      </c>
      <c r="J551" s="54">
        <v>636071000</v>
      </c>
      <c r="K551" s="54">
        <v>2536517000</v>
      </c>
      <c r="L551" s="54">
        <v>844797000</v>
      </c>
      <c r="M551" s="54">
        <v>812633000</v>
      </c>
      <c r="N551" s="54">
        <v>3753373000</v>
      </c>
      <c r="O551" s="54">
        <v>9508214000</v>
      </c>
      <c r="P551" s="54">
        <v>1274239000</v>
      </c>
      <c r="Q551" s="54">
        <v>1479164000</v>
      </c>
      <c r="R551" s="54">
        <v>3129850000</v>
      </c>
      <c r="S551" s="54">
        <v>4819986000</v>
      </c>
      <c r="T551" s="54">
        <v>5362846000</v>
      </c>
      <c r="U551" s="54">
        <v>4875135000</v>
      </c>
      <c r="V551" s="54">
        <v>6507516000</v>
      </c>
      <c r="W551" s="54">
        <v>3667246000</v>
      </c>
      <c r="X551" s="54">
        <v>2264411000</v>
      </c>
      <c r="Y551" s="54">
        <v>3561567000</v>
      </c>
      <c r="Z551" s="54">
        <v>4154524000</v>
      </c>
      <c r="AA551" s="54">
        <v>1650578000</v>
      </c>
      <c r="AB551" s="54">
        <v>4819107000</v>
      </c>
      <c r="AC551" s="54">
        <v>2839843000</v>
      </c>
      <c r="AD551" s="54">
        <v>1708309000</v>
      </c>
      <c r="AE551" s="54">
        <v>3876787000</v>
      </c>
      <c r="AF551" s="54">
        <v>1854050000</v>
      </c>
      <c r="AG551" s="54">
        <v>6533229000</v>
      </c>
      <c r="AH551" s="128" t="str">
        <f>VLOOKUP(B551,'Ma sector'!A:E,5,0)</f>
        <v>Tài chính</v>
      </c>
    </row>
    <row r="552" spans="1:34">
      <c r="A552" s="54" t="s">
        <v>615</v>
      </c>
      <c r="B552" s="54">
        <v>217</v>
      </c>
      <c r="C552" s="54">
        <v>4</v>
      </c>
      <c r="D552" s="54">
        <v>410000000</v>
      </c>
      <c r="E552" s="54">
        <v>0</v>
      </c>
      <c r="F552" s="54">
        <v>0</v>
      </c>
      <c r="G552" s="54">
        <v>0</v>
      </c>
      <c r="H552" s="54">
        <v>38130000</v>
      </c>
      <c r="I552" s="54">
        <v>2150000</v>
      </c>
      <c r="J552" s="54">
        <v>6600000</v>
      </c>
      <c r="K552" s="54">
        <v>2300000</v>
      </c>
      <c r="L552" s="54">
        <v>0</v>
      </c>
      <c r="M552" s="54">
        <v>2420000</v>
      </c>
      <c r="N552" s="54">
        <v>7350000</v>
      </c>
      <c r="O552" s="54">
        <v>7330000</v>
      </c>
      <c r="P552" s="54">
        <v>7560000</v>
      </c>
      <c r="Q552" s="54">
        <v>12750000</v>
      </c>
      <c r="R552" s="54">
        <v>0</v>
      </c>
      <c r="S552" s="54">
        <v>250450000</v>
      </c>
      <c r="T552" s="54">
        <v>348460000</v>
      </c>
      <c r="U552" s="54">
        <v>300640000</v>
      </c>
      <c r="V552" s="54">
        <v>279080000</v>
      </c>
      <c r="W552" s="54">
        <v>287090000</v>
      </c>
      <c r="X552" s="54">
        <v>1980000</v>
      </c>
      <c r="Y552" s="54">
        <v>586480000</v>
      </c>
      <c r="Z552" s="54">
        <v>457570000</v>
      </c>
      <c r="AA552" s="54">
        <v>529280000</v>
      </c>
      <c r="AB552" s="54">
        <v>688410000</v>
      </c>
      <c r="AC552" s="54">
        <v>493640000</v>
      </c>
      <c r="AD552" s="54">
        <v>523215000</v>
      </c>
      <c r="AE552" s="54">
        <v>38750000</v>
      </c>
      <c r="AF552" s="54">
        <v>43870000</v>
      </c>
      <c r="AG552" s="54">
        <v>34450000</v>
      </c>
      <c r="AH552" s="128" t="str">
        <f>VLOOKUP(B552,'Ma sector'!A:E,5,0)</f>
        <v>Hàng Tiêu dùng</v>
      </c>
    </row>
    <row r="553" spans="1:34">
      <c r="A553" s="54" t="s">
        <v>616</v>
      </c>
      <c r="B553" s="54">
        <v>181</v>
      </c>
      <c r="C553" s="54">
        <v>4</v>
      </c>
      <c r="D553" s="54">
        <v>37910000</v>
      </c>
      <c r="E553" s="54">
        <v>23030000</v>
      </c>
      <c r="F553" s="54">
        <v>17150000</v>
      </c>
      <c r="G553" s="54">
        <v>27990000</v>
      </c>
      <c r="H553" s="54">
        <v>0</v>
      </c>
      <c r="I553" s="54">
        <v>2880000</v>
      </c>
      <c r="J553" s="54">
        <v>0</v>
      </c>
      <c r="K553" s="54">
        <v>0</v>
      </c>
      <c r="L553" s="54">
        <v>5600000</v>
      </c>
      <c r="M553" s="54">
        <v>6550000</v>
      </c>
      <c r="N553" s="54">
        <v>0</v>
      </c>
      <c r="O553" s="54">
        <v>44730000</v>
      </c>
      <c r="P553" s="54">
        <v>0</v>
      </c>
      <c r="Q553" s="54">
        <v>0</v>
      </c>
      <c r="R553" s="54">
        <v>760000</v>
      </c>
      <c r="S553" s="54">
        <v>21000000</v>
      </c>
      <c r="T553" s="54">
        <v>740000</v>
      </c>
      <c r="U553" s="54">
        <v>335000</v>
      </c>
      <c r="V553" s="54">
        <v>2100000</v>
      </c>
      <c r="W553" s="54">
        <v>2630000</v>
      </c>
      <c r="X553" s="54">
        <v>0</v>
      </c>
      <c r="Y553" s="54">
        <v>14300000</v>
      </c>
      <c r="Z553" s="54">
        <v>11700000</v>
      </c>
      <c r="AA553" s="54">
        <v>0</v>
      </c>
      <c r="AB553" s="54">
        <v>1380000</v>
      </c>
      <c r="AC553" s="54">
        <v>0</v>
      </c>
      <c r="AD553" s="54">
        <v>2580000</v>
      </c>
      <c r="AE553" s="54">
        <v>20400000</v>
      </c>
      <c r="AF553" s="54">
        <v>6700000</v>
      </c>
      <c r="AG553" s="54">
        <v>0</v>
      </c>
      <c r="AH553" s="128" t="str">
        <f>VLOOKUP(B553,'Ma sector'!A:E,5,0)</f>
        <v>Công nghiệp</v>
      </c>
    </row>
    <row r="554" spans="1:34">
      <c r="A554" s="54" t="s">
        <v>617</v>
      </c>
      <c r="B554" s="54">
        <v>274</v>
      </c>
      <c r="C554" s="54">
        <v>4</v>
      </c>
      <c r="D554" s="54">
        <v>1086345000</v>
      </c>
      <c r="E554" s="54">
        <v>3034483000</v>
      </c>
      <c r="F554" s="54">
        <v>5008641000</v>
      </c>
      <c r="G554" s="54">
        <v>3188696000</v>
      </c>
      <c r="H554" s="54">
        <v>2924622000</v>
      </c>
      <c r="I554" s="54">
        <v>1530105000</v>
      </c>
      <c r="J554" s="54">
        <v>2219915000</v>
      </c>
      <c r="K554" s="54">
        <v>1684083000</v>
      </c>
      <c r="L554" s="54">
        <v>1087504000</v>
      </c>
      <c r="M554" s="54">
        <v>3635389000</v>
      </c>
      <c r="N554" s="54">
        <v>2037503000</v>
      </c>
      <c r="O554" s="54">
        <v>1583427000</v>
      </c>
      <c r="P554" s="54">
        <v>903341000</v>
      </c>
      <c r="Q554" s="54">
        <v>5212219000</v>
      </c>
      <c r="R554" s="54">
        <v>1043516000</v>
      </c>
      <c r="S554" s="54">
        <v>1078815000</v>
      </c>
      <c r="T554" s="54">
        <v>614378000</v>
      </c>
      <c r="U554" s="54">
        <v>205262000</v>
      </c>
      <c r="V554" s="54">
        <v>23992000</v>
      </c>
      <c r="W554" s="54">
        <v>701917000</v>
      </c>
      <c r="X554" s="54">
        <v>439586000</v>
      </c>
      <c r="Y554" s="54">
        <v>227505000</v>
      </c>
      <c r="Z554" s="54">
        <v>302732000</v>
      </c>
      <c r="AA554" s="54">
        <v>174985000</v>
      </c>
      <c r="AB554" s="54">
        <v>188379000</v>
      </c>
      <c r="AC554" s="54">
        <v>371138000</v>
      </c>
      <c r="AD554" s="54">
        <v>550454000</v>
      </c>
      <c r="AE554" s="54">
        <v>247554000</v>
      </c>
      <c r="AF554" s="54">
        <v>9874445000</v>
      </c>
      <c r="AG554" s="54">
        <v>475805000</v>
      </c>
      <c r="AH554" s="128" t="str">
        <f>VLOOKUP(B554,'Ma sector'!A:E,5,0)</f>
        <v>Tiện ích Cộng đồng</v>
      </c>
    </row>
    <row r="555" spans="1:34">
      <c r="A555" s="54" t="s">
        <v>618</v>
      </c>
      <c r="B555" s="54">
        <v>181</v>
      </c>
      <c r="C555" s="54">
        <v>4</v>
      </c>
      <c r="D555" s="54">
        <v>5050000</v>
      </c>
      <c r="E555" s="54">
        <v>170710000</v>
      </c>
      <c r="F555" s="54">
        <v>42310000</v>
      </c>
      <c r="G555" s="54">
        <v>101870000</v>
      </c>
      <c r="H555" s="54">
        <v>38060000</v>
      </c>
      <c r="I555" s="54">
        <v>114400000</v>
      </c>
      <c r="J555" s="54">
        <v>17680000</v>
      </c>
      <c r="K555" s="54">
        <v>132510000</v>
      </c>
      <c r="L555" s="54">
        <v>188490000</v>
      </c>
      <c r="M555" s="54">
        <v>115360000</v>
      </c>
      <c r="N555" s="54">
        <v>169550000</v>
      </c>
      <c r="O555" s="54">
        <v>503180000</v>
      </c>
      <c r="P555" s="54">
        <v>107690000</v>
      </c>
      <c r="Q555" s="54">
        <v>47770000</v>
      </c>
      <c r="R555" s="54">
        <v>69960000</v>
      </c>
      <c r="S555" s="54">
        <v>1090880000</v>
      </c>
      <c r="T555" s="54">
        <v>112050000</v>
      </c>
      <c r="U555" s="54">
        <v>95200000</v>
      </c>
      <c r="V555" s="54">
        <v>104510000</v>
      </c>
      <c r="W555" s="54">
        <v>281100000</v>
      </c>
      <c r="X555" s="54">
        <v>0</v>
      </c>
      <c r="Y555" s="54">
        <v>24640000</v>
      </c>
      <c r="Z555" s="54">
        <v>106930000</v>
      </c>
      <c r="AA555" s="54">
        <v>91320000</v>
      </c>
      <c r="AB555" s="54">
        <v>17820000</v>
      </c>
      <c r="AC555" s="54">
        <v>7330000</v>
      </c>
      <c r="AD555" s="54">
        <v>2160000</v>
      </c>
      <c r="AE555" s="54">
        <v>104480000</v>
      </c>
      <c r="AF555" s="54">
        <v>55990000</v>
      </c>
      <c r="AG555" s="54">
        <v>11200000</v>
      </c>
      <c r="AH555" s="128" t="str">
        <f>VLOOKUP(B555,'Ma sector'!A:E,5,0)</f>
        <v>Công nghiệp</v>
      </c>
    </row>
    <row r="556" spans="1:34">
      <c r="A556" s="54" t="s">
        <v>619</v>
      </c>
      <c r="B556" s="54">
        <v>181</v>
      </c>
      <c r="C556" s="54">
        <v>4</v>
      </c>
      <c r="D556" s="54">
        <v>0</v>
      </c>
      <c r="E556" s="54">
        <v>4000000</v>
      </c>
      <c r="F556" s="54">
        <v>6000000</v>
      </c>
      <c r="G556" s="54">
        <v>6080000</v>
      </c>
      <c r="H556" s="54">
        <v>5700000</v>
      </c>
      <c r="I556" s="54">
        <v>1150000</v>
      </c>
      <c r="J556" s="54">
        <v>6873800</v>
      </c>
      <c r="K556" s="54">
        <v>0</v>
      </c>
      <c r="L556" s="54">
        <v>0</v>
      </c>
      <c r="M556" s="54">
        <v>400000</v>
      </c>
      <c r="N556" s="54">
        <v>21500000</v>
      </c>
      <c r="O556" s="54">
        <v>0</v>
      </c>
      <c r="P556" s="54">
        <v>580000</v>
      </c>
      <c r="Q556" s="54">
        <v>1080000</v>
      </c>
      <c r="R556" s="54">
        <v>0</v>
      </c>
      <c r="S556" s="54">
        <v>1130000</v>
      </c>
      <c r="T556" s="54">
        <v>0</v>
      </c>
      <c r="U556" s="54">
        <v>0</v>
      </c>
      <c r="V556" s="54">
        <v>600000</v>
      </c>
      <c r="W556" s="54">
        <v>0</v>
      </c>
      <c r="X556" s="54">
        <v>0</v>
      </c>
      <c r="Y556" s="54">
        <v>13640000</v>
      </c>
      <c r="Z556" s="54">
        <v>1800000</v>
      </c>
      <c r="AA556" s="54">
        <v>0</v>
      </c>
      <c r="AB556" s="54">
        <v>360000</v>
      </c>
      <c r="AC556" s="54">
        <v>850000</v>
      </c>
      <c r="AD556" s="54">
        <v>350000</v>
      </c>
      <c r="AE556" s="54">
        <v>4360000</v>
      </c>
      <c r="AF556" s="54">
        <v>0</v>
      </c>
      <c r="AG556" s="54">
        <v>1100000</v>
      </c>
      <c r="AH556" s="128" t="str">
        <f>VLOOKUP(B556,'Ma sector'!A:E,5,0)</f>
        <v>Công nghiệp</v>
      </c>
    </row>
    <row r="557" spans="1:34">
      <c r="A557" s="54" t="s">
        <v>620</v>
      </c>
      <c r="B557" s="54">
        <v>336</v>
      </c>
      <c r="C557" s="54">
        <v>2</v>
      </c>
      <c r="D557" s="54">
        <v>1528488000</v>
      </c>
      <c r="E557" s="54">
        <v>972138000</v>
      </c>
      <c r="F557" s="54">
        <v>1927050000</v>
      </c>
      <c r="G557" s="54">
        <v>617142000</v>
      </c>
      <c r="H557" s="54">
        <v>143412000</v>
      </c>
      <c r="I557" s="54">
        <v>771756000</v>
      </c>
      <c r="J557" s="54">
        <v>399030000</v>
      </c>
      <c r="K557" s="54">
        <v>413835000</v>
      </c>
      <c r="L557" s="54">
        <v>83613000</v>
      </c>
      <c r="M557" s="54">
        <v>583881000</v>
      </c>
      <c r="N557" s="54">
        <v>674100000</v>
      </c>
      <c r="O557" s="54">
        <v>462300000</v>
      </c>
      <c r="P557" s="54">
        <v>2697210000</v>
      </c>
      <c r="Q557" s="54">
        <v>2752360000</v>
      </c>
      <c r="R557" s="54">
        <v>2237300000</v>
      </c>
      <c r="S557" s="54">
        <v>146506000</v>
      </c>
      <c r="T557" s="54">
        <v>2597252000</v>
      </c>
      <c r="U557" s="54">
        <v>1306885000</v>
      </c>
      <c r="V557" s="54">
        <v>1665521000</v>
      </c>
      <c r="W557" s="54">
        <v>6201650000</v>
      </c>
      <c r="X557" s="54">
        <v>9024655000</v>
      </c>
      <c r="Y557" s="54">
        <v>2494145000</v>
      </c>
      <c r="Z557" s="54">
        <v>1715640000</v>
      </c>
      <c r="AA557" s="54">
        <v>3596736000</v>
      </c>
      <c r="AB557" s="54">
        <v>906940000</v>
      </c>
      <c r="AC557" s="54">
        <v>1003100000</v>
      </c>
      <c r="AD557" s="54">
        <v>456895000</v>
      </c>
      <c r="AE557" s="54">
        <v>493080000</v>
      </c>
      <c r="AF557" s="54">
        <v>667968000</v>
      </c>
      <c r="AG557" s="54">
        <v>2314060000</v>
      </c>
      <c r="AH557" s="128" t="str">
        <f>VLOOKUP(B557,'Ma sector'!A:E,5,0)</f>
        <v>Tài chính</v>
      </c>
    </row>
    <row r="558" spans="1:34">
      <c r="A558" s="54" t="s">
        <v>621</v>
      </c>
      <c r="B558" s="54">
        <v>181</v>
      </c>
      <c r="C558" s="54">
        <v>4</v>
      </c>
      <c r="D558" s="54">
        <v>13020000</v>
      </c>
      <c r="E558" s="54">
        <v>44980000</v>
      </c>
      <c r="F558" s="54">
        <v>660000</v>
      </c>
      <c r="G558" s="54">
        <v>12800000</v>
      </c>
      <c r="H558" s="54">
        <v>0</v>
      </c>
      <c r="I558" s="54">
        <v>22300000</v>
      </c>
      <c r="J558" s="54">
        <v>49600000</v>
      </c>
      <c r="K558" s="54">
        <v>122400000</v>
      </c>
      <c r="L558" s="54">
        <v>0</v>
      </c>
      <c r="M558" s="54">
        <v>620000</v>
      </c>
      <c r="N558" s="54">
        <v>26960000</v>
      </c>
      <c r="O558" s="54">
        <v>13230000</v>
      </c>
      <c r="P558" s="54">
        <v>101250000</v>
      </c>
      <c r="Q558" s="54">
        <v>83910000</v>
      </c>
      <c r="R558" s="54">
        <v>94330000</v>
      </c>
      <c r="S558" s="54">
        <v>223430000</v>
      </c>
      <c r="T558" s="54">
        <v>0</v>
      </c>
      <c r="U558" s="54">
        <v>104940000</v>
      </c>
      <c r="V558" s="54">
        <v>58810000</v>
      </c>
      <c r="W558" s="54">
        <v>134010000</v>
      </c>
      <c r="X558" s="54">
        <v>0</v>
      </c>
      <c r="Y558" s="54">
        <v>86200000</v>
      </c>
      <c r="Z558" s="54">
        <v>122780000</v>
      </c>
      <c r="AA558" s="54">
        <v>0</v>
      </c>
      <c r="AB558" s="54">
        <v>0</v>
      </c>
      <c r="AC558" s="54">
        <v>51570000</v>
      </c>
      <c r="AD558" s="54">
        <v>3840000</v>
      </c>
      <c r="AE558" s="54">
        <v>32120000</v>
      </c>
      <c r="AF558" s="54">
        <v>409500000</v>
      </c>
      <c r="AG558" s="54">
        <v>2040000</v>
      </c>
      <c r="AH558" s="128" t="str">
        <f>VLOOKUP(B558,'Ma sector'!A:E,5,0)</f>
        <v>Công nghiệp</v>
      </c>
    </row>
    <row r="559" spans="1:34">
      <c r="A559" s="54" t="s">
        <v>1625</v>
      </c>
      <c r="B559" s="54">
        <v>218</v>
      </c>
      <c r="C559" s="54">
        <v>4</v>
      </c>
      <c r="D559" s="54">
        <v>0</v>
      </c>
      <c r="E559" s="54">
        <v>0</v>
      </c>
      <c r="F559" s="54">
        <v>0</v>
      </c>
      <c r="G559" s="54">
        <v>0</v>
      </c>
      <c r="H559" s="54">
        <v>0</v>
      </c>
      <c r="I559" s="54">
        <v>0</v>
      </c>
      <c r="J559" s="54">
        <v>0</v>
      </c>
      <c r="K559" s="54">
        <v>0</v>
      </c>
      <c r="L559" s="54">
        <v>0</v>
      </c>
      <c r="M559" s="54">
        <v>0</v>
      </c>
      <c r="N559" s="54">
        <v>0</v>
      </c>
      <c r="O559" s="54">
        <v>0</v>
      </c>
      <c r="P559" s="54">
        <v>0</v>
      </c>
      <c r="Q559" s="54">
        <v>0</v>
      </c>
      <c r="R559" s="54">
        <v>0</v>
      </c>
      <c r="S559" s="54">
        <v>2600000</v>
      </c>
      <c r="T559" s="54">
        <v>0</v>
      </c>
      <c r="U559" s="54">
        <v>24460000</v>
      </c>
      <c r="V559" s="54">
        <v>0</v>
      </c>
      <c r="W559" s="54">
        <v>0</v>
      </c>
      <c r="X559" s="54">
        <v>0</v>
      </c>
      <c r="Y559" s="54">
        <v>0</v>
      </c>
      <c r="Z559" s="54">
        <v>21760000</v>
      </c>
      <c r="AA559" s="54">
        <v>0</v>
      </c>
      <c r="AB559" s="54">
        <v>0</v>
      </c>
      <c r="AC559" s="54">
        <v>0</v>
      </c>
      <c r="AD559" s="54">
        <v>0</v>
      </c>
      <c r="AE559" s="54">
        <v>0</v>
      </c>
      <c r="AF559" s="54">
        <v>0</v>
      </c>
      <c r="AG559" s="54">
        <v>0</v>
      </c>
      <c r="AH559" s="128" t="str">
        <f>VLOOKUP(B559,'Ma sector'!A:E,5,0)</f>
        <v>Hàng Tiêu dùng</v>
      </c>
    </row>
    <row r="560" spans="1:34">
      <c r="A560" s="54" t="s">
        <v>622</v>
      </c>
      <c r="B560" s="54">
        <v>198</v>
      </c>
      <c r="C560" s="54">
        <v>4</v>
      </c>
      <c r="D560" s="54">
        <v>125380000</v>
      </c>
      <c r="E560" s="54">
        <v>145269000</v>
      </c>
      <c r="F560" s="54">
        <v>979657000</v>
      </c>
      <c r="G560" s="54">
        <v>705814000</v>
      </c>
      <c r="H560" s="54">
        <v>549187000</v>
      </c>
      <c r="I560" s="54">
        <v>1262851000</v>
      </c>
      <c r="J560" s="54">
        <v>724354000</v>
      </c>
      <c r="K560" s="54">
        <v>688768000</v>
      </c>
      <c r="L560" s="54">
        <v>735247000</v>
      </c>
      <c r="M560" s="54">
        <v>908605000</v>
      </c>
      <c r="N560" s="54">
        <v>521491000</v>
      </c>
      <c r="O560" s="54">
        <v>1321619000</v>
      </c>
      <c r="P560" s="54">
        <v>815237000</v>
      </c>
      <c r="Q560" s="54">
        <v>559244000</v>
      </c>
      <c r="R560" s="54">
        <v>784244000</v>
      </c>
      <c r="S560" s="54">
        <v>495006000</v>
      </c>
      <c r="T560" s="54">
        <v>502053000</v>
      </c>
      <c r="U560" s="54">
        <v>146485000</v>
      </c>
      <c r="V560" s="54">
        <v>224200000</v>
      </c>
      <c r="W560" s="54">
        <v>375096000</v>
      </c>
      <c r="X560" s="54">
        <v>470162000</v>
      </c>
      <c r="Y560" s="54">
        <v>219881000</v>
      </c>
      <c r="Z560" s="54">
        <v>311956000</v>
      </c>
      <c r="AA560" s="54">
        <v>444639000</v>
      </c>
      <c r="AB560" s="54">
        <v>272269000</v>
      </c>
      <c r="AC560" s="54">
        <v>142879000</v>
      </c>
      <c r="AD560" s="54">
        <v>341948000</v>
      </c>
      <c r="AE560" s="54">
        <v>255437000</v>
      </c>
      <c r="AF560" s="54">
        <v>189120000</v>
      </c>
      <c r="AG560" s="54">
        <v>274260000</v>
      </c>
      <c r="AH560" s="128" t="str">
        <f>VLOOKUP(B560,'Ma sector'!A:E,5,0)</f>
        <v>Công nghiệp</v>
      </c>
    </row>
    <row r="561" spans="1:34">
      <c r="A561" s="54" t="s">
        <v>623</v>
      </c>
      <c r="B561" s="54">
        <v>159</v>
      </c>
      <c r="C561" s="54">
        <v>4</v>
      </c>
      <c r="D561" s="54">
        <v>590802000</v>
      </c>
      <c r="E561" s="54">
        <v>1661312000</v>
      </c>
      <c r="F561" s="54">
        <v>998827000</v>
      </c>
      <c r="G561" s="54">
        <v>3579427000</v>
      </c>
      <c r="H561" s="54">
        <v>4115162000</v>
      </c>
      <c r="I561" s="54">
        <v>4791172000</v>
      </c>
      <c r="J561" s="54">
        <v>2389007000</v>
      </c>
      <c r="K561" s="54">
        <v>1424105000</v>
      </c>
      <c r="L561" s="54">
        <v>2318355000</v>
      </c>
      <c r="M561" s="54">
        <v>1700190000</v>
      </c>
      <c r="N561" s="54">
        <v>1157279000</v>
      </c>
      <c r="O561" s="54">
        <v>2193877000</v>
      </c>
      <c r="P561" s="54">
        <v>1213016000</v>
      </c>
      <c r="Q561" s="54">
        <v>1003489000</v>
      </c>
      <c r="R561" s="54">
        <v>2938969000</v>
      </c>
      <c r="S561" s="54">
        <v>1488456000</v>
      </c>
      <c r="T561" s="54">
        <v>2321394000</v>
      </c>
      <c r="U561" s="54">
        <v>904172000</v>
      </c>
      <c r="V561" s="54">
        <v>1348834000</v>
      </c>
      <c r="W561" s="54">
        <v>460496000</v>
      </c>
      <c r="X561" s="54">
        <v>400517000</v>
      </c>
      <c r="Y561" s="54">
        <v>1209214000</v>
      </c>
      <c r="Z561" s="54">
        <v>1239338000</v>
      </c>
      <c r="AA561" s="54">
        <v>83992000</v>
      </c>
      <c r="AB561" s="54">
        <v>324272000</v>
      </c>
      <c r="AC561" s="54">
        <v>148266000</v>
      </c>
      <c r="AD561" s="54">
        <v>145640000</v>
      </c>
      <c r="AE561" s="54">
        <v>203248000</v>
      </c>
      <c r="AF561" s="54">
        <v>98516000</v>
      </c>
      <c r="AG561" s="54">
        <v>305246000</v>
      </c>
      <c r="AH561" s="128" t="str">
        <f>VLOOKUP(B561,'Ma sector'!A:E,5,0)</f>
        <v>Nguyên vật liệu</v>
      </c>
    </row>
    <row r="562" spans="1:34">
      <c r="A562" s="54" t="s">
        <v>624</v>
      </c>
      <c r="B562" s="54">
        <v>314</v>
      </c>
      <c r="C562" s="54">
        <v>4</v>
      </c>
      <c r="D562" s="54">
        <v>28870000</v>
      </c>
      <c r="E562" s="54">
        <v>1940000</v>
      </c>
      <c r="F562" s="54">
        <v>10842000</v>
      </c>
      <c r="G562" s="54">
        <v>48690000</v>
      </c>
      <c r="H562" s="54">
        <v>0</v>
      </c>
      <c r="I562" s="54">
        <v>0</v>
      </c>
      <c r="J562" s="54">
        <v>0</v>
      </c>
      <c r="K562" s="54">
        <v>0</v>
      </c>
      <c r="L562" s="54">
        <v>1165600</v>
      </c>
      <c r="M562" s="54">
        <v>35280000</v>
      </c>
      <c r="N562" s="54">
        <v>6454000</v>
      </c>
      <c r="O562" s="54">
        <v>13180000</v>
      </c>
      <c r="P562" s="54">
        <v>0</v>
      </c>
      <c r="Q562" s="54">
        <v>0</v>
      </c>
      <c r="R562" s="54">
        <v>29150000</v>
      </c>
      <c r="S562" s="54">
        <v>11510000</v>
      </c>
      <c r="T562" s="54">
        <v>0</v>
      </c>
      <c r="U562" s="54">
        <v>0</v>
      </c>
      <c r="V562" s="54">
        <v>0</v>
      </c>
      <c r="W562" s="54">
        <v>0</v>
      </c>
      <c r="X562" s="54">
        <v>970000</v>
      </c>
      <c r="Y562" s="54">
        <v>0</v>
      </c>
      <c r="Z562" s="54">
        <v>0</v>
      </c>
      <c r="AA562" s="54">
        <v>0</v>
      </c>
      <c r="AB562" s="54">
        <v>0</v>
      </c>
      <c r="AC562" s="54">
        <v>0</v>
      </c>
      <c r="AD562" s="54">
        <v>0</v>
      </c>
      <c r="AE562" s="54">
        <v>0</v>
      </c>
      <c r="AF562" s="54">
        <v>1584000</v>
      </c>
      <c r="AG562" s="54">
        <v>960000</v>
      </c>
      <c r="AH562" s="128" t="str">
        <f>VLOOKUP(B562,'Ma sector'!A:E,5,0)</f>
        <v>Công nghệ Thông tin</v>
      </c>
    </row>
    <row r="563" spans="1:34">
      <c r="A563" s="54" t="s">
        <v>625</v>
      </c>
      <c r="B563" s="54">
        <v>181</v>
      </c>
      <c r="C563" s="54">
        <v>4</v>
      </c>
      <c r="D563" s="54">
        <v>23440000</v>
      </c>
      <c r="E563" s="54">
        <v>15140000</v>
      </c>
      <c r="F563" s="54">
        <v>46390000</v>
      </c>
      <c r="G563" s="54">
        <v>141780000</v>
      </c>
      <c r="H563" s="54">
        <v>56690000</v>
      </c>
      <c r="I563" s="54">
        <v>5760000</v>
      </c>
      <c r="J563" s="54">
        <v>4200000</v>
      </c>
      <c r="K563" s="54">
        <v>61460000</v>
      </c>
      <c r="L563" s="54">
        <v>23800000</v>
      </c>
      <c r="M563" s="54">
        <v>85300000</v>
      </c>
      <c r="N563" s="54">
        <v>30840000</v>
      </c>
      <c r="O563" s="54">
        <v>9840000</v>
      </c>
      <c r="P563" s="54">
        <v>0</v>
      </c>
      <c r="Q563" s="54">
        <v>8460000</v>
      </c>
      <c r="R563" s="54">
        <v>43054000</v>
      </c>
      <c r="S563" s="54">
        <v>144790000</v>
      </c>
      <c r="T563" s="54">
        <v>11360000</v>
      </c>
      <c r="U563" s="54">
        <v>28800000</v>
      </c>
      <c r="V563" s="54">
        <v>1410000</v>
      </c>
      <c r="W563" s="54">
        <v>124110000</v>
      </c>
      <c r="X563" s="54">
        <v>28000000</v>
      </c>
      <c r="Y563" s="54">
        <v>38000000</v>
      </c>
      <c r="Z563" s="54">
        <v>160094000</v>
      </c>
      <c r="AA563" s="54">
        <v>130850000</v>
      </c>
      <c r="AB563" s="54">
        <v>49680000</v>
      </c>
      <c r="AC563" s="54">
        <v>1430000</v>
      </c>
      <c r="AD563" s="54">
        <v>4040000</v>
      </c>
      <c r="AE563" s="54">
        <v>1400000</v>
      </c>
      <c r="AF563" s="54">
        <v>83670000</v>
      </c>
      <c r="AG563" s="54">
        <v>14580000</v>
      </c>
      <c r="AH563" s="128" t="str">
        <f>VLOOKUP(B563,'Ma sector'!A:E,5,0)</f>
        <v>Công nghiệp</v>
      </c>
    </row>
    <row r="564" spans="1:34">
      <c r="A564" s="54" t="s">
        <v>1620</v>
      </c>
      <c r="B564" s="54">
        <v>166</v>
      </c>
      <c r="C564" s="54">
        <v>4</v>
      </c>
      <c r="D564" s="54">
        <v>339790000</v>
      </c>
      <c r="E564" s="54">
        <v>594050000</v>
      </c>
      <c r="F564" s="54">
        <v>915630000</v>
      </c>
      <c r="G564" s="54">
        <v>10530000</v>
      </c>
      <c r="H564" s="54">
        <v>0</v>
      </c>
      <c r="I564" s="54">
        <v>0</v>
      </c>
      <c r="J564" s="54">
        <v>3660000</v>
      </c>
      <c r="K564" s="54">
        <v>0</v>
      </c>
      <c r="L564" s="54">
        <v>701410000</v>
      </c>
      <c r="M564" s="54">
        <v>0</v>
      </c>
      <c r="N564" s="54">
        <v>711730000</v>
      </c>
      <c r="O564" s="54">
        <v>717990000</v>
      </c>
      <c r="P564" s="54">
        <v>10950000</v>
      </c>
      <c r="Q564" s="54">
        <v>0</v>
      </c>
      <c r="R564" s="54">
        <v>0</v>
      </c>
      <c r="S564" s="54">
        <v>21170000</v>
      </c>
      <c r="T564" s="54">
        <v>0</v>
      </c>
      <c r="U564" s="54">
        <v>21310000</v>
      </c>
      <c r="V564" s="54">
        <v>3120000</v>
      </c>
      <c r="W564" s="54">
        <v>5650000</v>
      </c>
      <c r="X564" s="54">
        <v>0</v>
      </c>
      <c r="Y564" s="54">
        <v>0</v>
      </c>
      <c r="Z564" s="54">
        <v>0</v>
      </c>
      <c r="AA564" s="54">
        <v>5030000</v>
      </c>
      <c r="AB564" s="54">
        <v>1084560000</v>
      </c>
      <c r="AC564" s="54">
        <v>3300000</v>
      </c>
      <c r="AD564" s="54">
        <v>8880000</v>
      </c>
      <c r="AE564" s="54">
        <v>893260000</v>
      </c>
      <c r="AF564" s="54">
        <v>9460000</v>
      </c>
      <c r="AG564" s="54">
        <v>0</v>
      </c>
      <c r="AH564" s="128" t="str">
        <f>VLOOKUP(B564,'Ma sector'!A:E,5,0)</f>
        <v>Nguyên vật liệu</v>
      </c>
    </row>
    <row r="565" spans="1:34">
      <c r="A565" s="54" t="s">
        <v>626</v>
      </c>
      <c r="B565" s="54">
        <v>238</v>
      </c>
      <c r="C565" s="54">
        <v>3</v>
      </c>
      <c r="D565" s="54">
        <v>0</v>
      </c>
      <c r="E565" s="54">
        <v>0</v>
      </c>
      <c r="F565" s="54">
        <v>2842800000</v>
      </c>
      <c r="G565" s="54">
        <v>6555000</v>
      </c>
      <c r="H565" s="54">
        <v>5284000</v>
      </c>
      <c r="I565" s="54">
        <v>1410000</v>
      </c>
      <c r="J565" s="54">
        <v>13800000</v>
      </c>
      <c r="K565" s="54">
        <v>0</v>
      </c>
      <c r="L565" s="54">
        <v>7254000</v>
      </c>
      <c r="M565" s="54">
        <v>0</v>
      </c>
      <c r="N565" s="54">
        <v>0</v>
      </c>
      <c r="O565" s="54">
        <v>70663000</v>
      </c>
      <c r="P565" s="54">
        <v>1330000</v>
      </c>
      <c r="Q565" s="54">
        <v>3795000</v>
      </c>
      <c r="R565" s="54">
        <v>8686000</v>
      </c>
      <c r="S565" s="54">
        <v>2800000</v>
      </c>
      <c r="T565" s="54">
        <v>0</v>
      </c>
      <c r="U565" s="54">
        <v>0</v>
      </c>
      <c r="V565" s="54">
        <v>0</v>
      </c>
      <c r="W565" s="54">
        <v>0</v>
      </c>
      <c r="X565" s="54">
        <v>8420000</v>
      </c>
      <c r="Y565" s="54">
        <v>285274000</v>
      </c>
      <c r="Z565" s="54">
        <v>0</v>
      </c>
      <c r="AA565" s="54">
        <v>0</v>
      </c>
      <c r="AB565" s="54">
        <v>0</v>
      </c>
      <c r="AC565" s="54">
        <v>0</v>
      </c>
      <c r="AD565" s="54">
        <v>0</v>
      </c>
      <c r="AE565" s="54">
        <v>0</v>
      </c>
      <c r="AF565" s="54">
        <v>0</v>
      </c>
      <c r="AG565" s="54">
        <v>0</v>
      </c>
      <c r="AH565" s="128" t="str">
        <f>VLOOKUP(B565,'Ma sector'!A:E,5,0)</f>
        <v>Dược phẩm và Y tế</v>
      </c>
    </row>
    <row r="566" spans="1:34">
      <c r="A566" s="54" t="s">
        <v>627</v>
      </c>
      <c r="B566" s="54">
        <v>184</v>
      </c>
      <c r="C566" s="54">
        <v>4</v>
      </c>
      <c r="D566" s="54">
        <v>3250000</v>
      </c>
      <c r="E566" s="54">
        <v>72280000</v>
      </c>
      <c r="F566" s="54">
        <v>0</v>
      </c>
      <c r="G566" s="54">
        <v>7500000</v>
      </c>
      <c r="H566" s="54">
        <v>0</v>
      </c>
      <c r="I566" s="54">
        <v>55590000</v>
      </c>
      <c r="J566" s="54">
        <v>15160000</v>
      </c>
      <c r="K566" s="54">
        <v>4830000</v>
      </c>
      <c r="L566" s="54">
        <v>2040000</v>
      </c>
      <c r="M566" s="54">
        <v>690000</v>
      </c>
      <c r="N566" s="54">
        <v>0</v>
      </c>
      <c r="O566" s="54">
        <v>7680000</v>
      </c>
      <c r="P566" s="54">
        <v>0</v>
      </c>
      <c r="Q566" s="54">
        <v>20950000</v>
      </c>
      <c r="R566" s="54">
        <v>6300000</v>
      </c>
      <c r="S566" s="54">
        <v>7500000</v>
      </c>
      <c r="T566" s="54">
        <v>0</v>
      </c>
      <c r="U566" s="54">
        <v>0</v>
      </c>
      <c r="V566" s="54">
        <v>1390000</v>
      </c>
      <c r="W566" s="54">
        <v>7730000</v>
      </c>
      <c r="X566" s="54">
        <v>0</v>
      </c>
      <c r="Y566" s="54">
        <v>680000</v>
      </c>
      <c r="Z566" s="54">
        <v>3930000</v>
      </c>
      <c r="AA566" s="54">
        <v>0</v>
      </c>
      <c r="AB566" s="54">
        <v>690000</v>
      </c>
      <c r="AC566" s="54">
        <v>2600000</v>
      </c>
      <c r="AD566" s="54">
        <v>2600000</v>
      </c>
      <c r="AE566" s="54">
        <v>3250000</v>
      </c>
      <c r="AF566" s="54">
        <v>680000</v>
      </c>
      <c r="AG566" s="54">
        <v>39600000</v>
      </c>
      <c r="AH566" s="128" t="str">
        <f>VLOOKUP(B566,'Ma sector'!A:E,5,0)</f>
        <v>Công nghiệp</v>
      </c>
    </row>
    <row r="567" spans="1:34">
      <c r="A567" s="54" t="s">
        <v>628</v>
      </c>
      <c r="B567" s="54">
        <v>166</v>
      </c>
      <c r="C567" s="54">
        <v>1</v>
      </c>
      <c r="D567" s="54">
        <v>0</v>
      </c>
      <c r="E567" s="54">
        <v>0</v>
      </c>
      <c r="F567" s="54">
        <v>0</v>
      </c>
      <c r="G567" s="54">
        <v>0</v>
      </c>
      <c r="H567" s="54">
        <v>0</v>
      </c>
      <c r="I567" s="54">
        <v>0</v>
      </c>
      <c r="J567" s="54">
        <v>7200000</v>
      </c>
      <c r="K567" s="54">
        <v>6490000</v>
      </c>
      <c r="L567" s="54">
        <v>0</v>
      </c>
      <c r="M567" s="54">
        <v>0</v>
      </c>
      <c r="N567" s="54">
        <v>28620000000</v>
      </c>
      <c r="O567" s="54">
        <v>0</v>
      </c>
      <c r="P567" s="54">
        <v>0</v>
      </c>
      <c r="Q567" s="54">
        <v>0</v>
      </c>
      <c r="R567" s="54">
        <v>28440000000</v>
      </c>
      <c r="S567" s="54">
        <v>0</v>
      </c>
      <c r="T567" s="54">
        <v>0</v>
      </c>
      <c r="U567" s="54">
        <v>0</v>
      </c>
      <c r="V567" s="54">
        <v>8940000000</v>
      </c>
      <c r="W567" s="54">
        <v>0</v>
      </c>
      <c r="X567" s="54">
        <v>0</v>
      </c>
      <c r="Y567" s="54">
        <v>7120000</v>
      </c>
      <c r="Z567" s="54">
        <v>7820000</v>
      </c>
      <c r="AA567" s="54">
        <v>0</v>
      </c>
      <c r="AB567" s="54">
        <v>0</v>
      </c>
      <c r="AC567" s="54">
        <v>0</v>
      </c>
      <c r="AD567" s="54">
        <v>0</v>
      </c>
      <c r="AE567" s="54">
        <v>0</v>
      </c>
      <c r="AF567" s="54">
        <v>0</v>
      </c>
      <c r="AG567" s="54">
        <v>0</v>
      </c>
      <c r="AH567" s="128" t="str">
        <f>VLOOKUP(B567,'Ma sector'!A:E,5,0)</f>
        <v>Nguyên vật liệu</v>
      </c>
    </row>
    <row r="568" spans="1:34">
      <c r="A568" s="54" t="s">
        <v>629</v>
      </c>
      <c r="B568" s="54">
        <v>310</v>
      </c>
      <c r="C568" s="54">
        <v>4</v>
      </c>
      <c r="D568" s="54">
        <v>13280000</v>
      </c>
      <c r="E568" s="54">
        <v>8050000</v>
      </c>
      <c r="F568" s="54">
        <v>5000000</v>
      </c>
      <c r="G568" s="54">
        <v>2800000</v>
      </c>
      <c r="H568" s="54">
        <v>2280000</v>
      </c>
      <c r="I568" s="54">
        <v>400000</v>
      </c>
      <c r="J568" s="54">
        <v>420000</v>
      </c>
      <c r="K568" s="54">
        <v>2200000</v>
      </c>
      <c r="L568" s="54">
        <v>3800000</v>
      </c>
      <c r="M568" s="54">
        <v>7020000</v>
      </c>
      <c r="N568" s="54">
        <v>0</v>
      </c>
      <c r="O568" s="54">
        <v>2100000</v>
      </c>
      <c r="P568" s="54">
        <v>0</v>
      </c>
      <c r="Q568" s="54">
        <v>4760000</v>
      </c>
      <c r="R568" s="54">
        <v>5900000</v>
      </c>
      <c r="S568" s="54">
        <v>6760000</v>
      </c>
      <c r="T568" s="54">
        <v>6290000</v>
      </c>
      <c r="U568" s="54">
        <v>0</v>
      </c>
      <c r="V568" s="54">
        <v>230000</v>
      </c>
      <c r="W568" s="54">
        <v>0</v>
      </c>
      <c r="X568" s="54">
        <v>0</v>
      </c>
      <c r="Y568" s="54">
        <v>0</v>
      </c>
      <c r="Z568" s="54">
        <v>0</v>
      </c>
      <c r="AA568" s="54">
        <v>0</v>
      </c>
      <c r="AB568" s="54">
        <v>0</v>
      </c>
      <c r="AC568" s="54">
        <v>4090000</v>
      </c>
      <c r="AD568" s="54">
        <v>9620000</v>
      </c>
      <c r="AE568" s="54">
        <v>33470000</v>
      </c>
      <c r="AF568" s="54">
        <v>10810000</v>
      </c>
      <c r="AG568" s="54">
        <v>250000</v>
      </c>
      <c r="AH568" s="128" t="str">
        <f>VLOOKUP(B568,'Ma sector'!A:E,5,0)</f>
        <v>Công nghệ Thông tin</v>
      </c>
    </row>
    <row r="569" spans="1:34">
      <c r="A569" s="54" t="s">
        <v>630</v>
      </c>
      <c r="B569" s="54">
        <v>310</v>
      </c>
      <c r="C569" s="54">
        <v>4</v>
      </c>
      <c r="D569" s="54">
        <v>25260000</v>
      </c>
      <c r="E569" s="54">
        <v>312330000</v>
      </c>
      <c r="F569" s="54">
        <v>69800000</v>
      </c>
      <c r="G569" s="54">
        <v>80660000</v>
      </c>
      <c r="H569" s="54">
        <v>11000000</v>
      </c>
      <c r="I569" s="54">
        <v>75560000</v>
      </c>
      <c r="J569" s="54">
        <v>135120000</v>
      </c>
      <c r="K569" s="54">
        <v>53960000</v>
      </c>
      <c r="L569" s="54">
        <v>27260200</v>
      </c>
      <c r="M569" s="54">
        <v>1910000</v>
      </c>
      <c r="N569" s="54">
        <v>56274100</v>
      </c>
      <c r="O569" s="54">
        <v>76010000</v>
      </c>
      <c r="P569" s="54">
        <v>66280000</v>
      </c>
      <c r="Q569" s="54">
        <v>34510000</v>
      </c>
      <c r="R569" s="54">
        <v>52850000</v>
      </c>
      <c r="S569" s="54">
        <v>33140000</v>
      </c>
      <c r="T569" s="54">
        <v>33114000</v>
      </c>
      <c r="U569" s="54">
        <v>61770000</v>
      </c>
      <c r="V569" s="54">
        <v>19310000</v>
      </c>
      <c r="W569" s="54">
        <v>15750000</v>
      </c>
      <c r="X569" s="54">
        <v>27090000</v>
      </c>
      <c r="Y569" s="54">
        <v>20850000</v>
      </c>
      <c r="Z569" s="54">
        <v>78040000</v>
      </c>
      <c r="AA569" s="54">
        <v>21840000</v>
      </c>
      <c r="AB569" s="54">
        <v>38020000</v>
      </c>
      <c r="AC569" s="54">
        <v>27250000</v>
      </c>
      <c r="AD569" s="54">
        <v>23340000</v>
      </c>
      <c r="AE569" s="54">
        <v>17520000</v>
      </c>
      <c r="AF569" s="54">
        <v>74864000</v>
      </c>
      <c r="AG569" s="54">
        <v>2230000</v>
      </c>
      <c r="AH569" s="128" t="str">
        <f>VLOOKUP(B569,'Ma sector'!A:E,5,0)</f>
        <v>Công nghệ Thông tin</v>
      </c>
    </row>
    <row r="570" spans="1:34">
      <c r="A570" s="54" t="s">
        <v>631</v>
      </c>
      <c r="B570" s="54">
        <v>213</v>
      </c>
      <c r="C570" s="54">
        <v>4</v>
      </c>
      <c r="D570" s="54">
        <v>3572188000</v>
      </c>
      <c r="E570" s="54">
        <v>6215886000</v>
      </c>
      <c r="F570" s="54">
        <v>8519384000</v>
      </c>
      <c r="G570" s="54">
        <v>8529165000</v>
      </c>
      <c r="H570" s="54">
        <v>3543955000</v>
      </c>
      <c r="I570" s="54">
        <v>3985327000</v>
      </c>
      <c r="J570" s="54">
        <v>2214692000</v>
      </c>
      <c r="K570" s="54">
        <v>3215784000</v>
      </c>
      <c r="L570" s="54">
        <v>3276295000</v>
      </c>
      <c r="M570" s="54">
        <v>2996580000</v>
      </c>
      <c r="N570" s="54">
        <v>2787860000</v>
      </c>
      <c r="O570" s="54">
        <v>2929800000</v>
      </c>
      <c r="P570" s="54">
        <v>1457074000</v>
      </c>
      <c r="Q570" s="54">
        <v>2086878000</v>
      </c>
      <c r="R570" s="54">
        <v>2400115000</v>
      </c>
      <c r="S570" s="54">
        <v>1499124000</v>
      </c>
      <c r="T570" s="54">
        <v>1777528000</v>
      </c>
      <c r="U570" s="54">
        <v>1760939000</v>
      </c>
      <c r="V570" s="54">
        <v>1327023000</v>
      </c>
      <c r="W570" s="54">
        <v>1050741000</v>
      </c>
      <c r="X570" s="54">
        <v>2763455000</v>
      </c>
      <c r="Y570" s="54">
        <v>1074438000</v>
      </c>
      <c r="Z570" s="54">
        <v>2811681000</v>
      </c>
      <c r="AA570" s="54">
        <v>1787710000</v>
      </c>
      <c r="AB570" s="54">
        <v>1400422000</v>
      </c>
      <c r="AC570" s="54">
        <v>765206000</v>
      </c>
      <c r="AD570" s="54">
        <v>629215000</v>
      </c>
      <c r="AE570" s="54">
        <v>918177000</v>
      </c>
      <c r="AF570" s="54">
        <v>1202557000</v>
      </c>
      <c r="AG570" s="54">
        <v>3406123000</v>
      </c>
      <c r="AH570" s="128" t="str">
        <f>VLOOKUP(B570,'Ma sector'!A:E,5,0)</f>
        <v>Hàng Tiêu dùng</v>
      </c>
    </row>
    <row r="571" spans="1:34">
      <c r="A571" s="54" t="s">
        <v>632</v>
      </c>
      <c r="B571" s="54">
        <v>189</v>
      </c>
      <c r="C571" s="54">
        <v>4</v>
      </c>
      <c r="D571" s="54">
        <v>169913000</v>
      </c>
      <c r="E571" s="54">
        <v>1063156000</v>
      </c>
      <c r="F571" s="54">
        <v>121800000</v>
      </c>
      <c r="G571" s="54">
        <v>388000</v>
      </c>
      <c r="H571" s="54">
        <v>1106000</v>
      </c>
      <c r="I571" s="54">
        <v>0</v>
      </c>
      <c r="J571" s="54">
        <v>4264000</v>
      </c>
      <c r="K571" s="54">
        <v>2415000</v>
      </c>
      <c r="L571" s="54">
        <v>14070000</v>
      </c>
      <c r="M571" s="54">
        <v>23327000</v>
      </c>
      <c r="N571" s="54">
        <v>34560000</v>
      </c>
      <c r="O571" s="54">
        <v>365000</v>
      </c>
      <c r="P571" s="54">
        <v>7190000</v>
      </c>
      <c r="Q571" s="54">
        <v>0</v>
      </c>
      <c r="R571" s="54">
        <v>28219000</v>
      </c>
      <c r="S571" s="54">
        <v>6939000</v>
      </c>
      <c r="T571" s="54">
        <v>88188000</v>
      </c>
      <c r="U571" s="54">
        <v>104410000</v>
      </c>
      <c r="V571" s="54">
        <v>5569000</v>
      </c>
      <c r="W571" s="54">
        <v>34600000</v>
      </c>
      <c r="X571" s="54">
        <v>97394000</v>
      </c>
      <c r="Y571" s="54">
        <v>25662000</v>
      </c>
      <c r="Z571" s="54">
        <v>57052000</v>
      </c>
      <c r="AA571" s="54">
        <v>10439000</v>
      </c>
      <c r="AB571" s="54">
        <v>710000</v>
      </c>
      <c r="AC571" s="54">
        <v>0</v>
      </c>
      <c r="AD571" s="54">
        <v>33600000</v>
      </c>
      <c r="AE571" s="54">
        <v>716000</v>
      </c>
      <c r="AF571" s="54">
        <v>34823000</v>
      </c>
      <c r="AG571" s="54">
        <v>0</v>
      </c>
      <c r="AH571" s="128" t="str">
        <f>VLOOKUP(B571,'Ma sector'!A:E,5,0)</f>
        <v>Công nghiệp</v>
      </c>
    </row>
    <row r="572" spans="1:34">
      <c r="A572" s="54" t="s">
        <v>633</v>
      </c>
      <c r="B572" s="54">
        <v>217</v>
      </c>
      <c r="C572" s="54">
        <v>4</v>
      </c>
      <c r="D572" s="54">
        <v>28880000</v>
      </c>
      <c r="E572" s="54">
        <v>161120000</v>
      </c>
      <c r="F572" s="54">
        <v>114000000</v>
      </c>
      <c r="G572" s="54">
        <v>53960000</v>
      </c>
      <c r="H572" s="54">
        <v>20538000</v>
      </c>
      <c r="I572" s="54">
        <v>224960000</v>
      </c>
      <c r="J572" s="54">
        <v>718600000</v>
      </c>
      <c r="K572" s="54">
        <v>2033077000</v>
      </c>
      <c r="L572" s="54">
        <v>107069000</v>
      </c>
      <c r="M572" s="54">
        <v>389526000</v>
      </c>
      <c r="N572" s="54">
        <v>52820000</v>
      </c>
      <c r="O572" s="54">
        <v>147600000</v>
      </c>
      <c r="P572" s="54">
        <v>91489000</v>
      </c>
      <c r="Q572" s="54">
        <v>78320000</v>
      </c>
      <c r="R572" s="54">
        <v>363850000</v>
      </c>
      <c r="S572" s="54">
        <v>96600000</v>
      </c>
      <c r="T572" s="54">
        <v>0</v>
      </c>
      <c r="U572" s="54">
        <v>90420000</v>
      </c>
      <c r="V572" s="54">
        <v>403450000</v>
      </c>
      <c r="W572" s="54">
        <v>4768000</v>
      </c>
      <c r="X572" s="54">
        <v>13049000</v>
      </c>
      <c r="Y572" s="54">
        <v>6592000</v>
      </c>
      <c r="Z572" s="54">
        <v>19180000</v>
      </c>
      <c r="AA572" s="54">
        <v>10697000</v>
      </c>
      <c r="AB572" s="54">
        <v>8022000</v>
      </c>
      <c r="AC572" s="54">
        <v>13912000</v>
      </c>
      <c r="AD572" s="54">
        <v>63327000</v>
      </c>
      <c r="AE572" s="54">
        <v>880000</v>
      </c>
      <c r="AF572" s="54">
        <v>122076000</v>
      </c>
      <c r="AG572" s="54">
        <v>430000</v>
      </c>
      <c r="AH572" s="128" t="str">
        <f>VLOOKUP(B572,'Ma sector'!A:E,5,0)</f>
        <v>Hàng Tiêu dùng</v>
      </c>
    </row>
    <row r="573" spans="1:34">
      <c r="A573" s="54" t="s">
        <v>634</v>
      </c>
      <c r="B573" s="54">
        <v>191</v>
      </c>
      <c r="C573" s="54">
        <v>4</v>
      </c>
      <c r="D573" s="54">
        <v>0</v>
      </c>
      <c r="E573" s="54">
        <v>0</v>
      </c>
      <c r="F573" s="54">
        <v>0</v>
      </c>
      <c r="G573" s="54">
        <v>0</v>
      </c>
      <c r="H573" s="54">
        <v>0</v>
      </c>
      <c r="I573" s="54">
        <v>0</v>
      </c>
      <c r="J573" s="54">
        <v>350000</v>
      </c>
      <c r="K573" s="54">
        <v>0</v>
      </c>
      <c r="L573" s="54">
        <v>0</v>
      </c>
      <c r="M573" s="54">
        <v>0</v>
      </c>
      <c r="N573" s="54">
        <v>700000</v>
      </c>
      <c r="O573" s="54">
        <v>0</v>
      </c>
      <c r="P573" s="54">
        <v>320000</v>
      </c>
      <c r="Q573" s="54">
        <v>1050000</v>
      </c>
      <c r="R573" s="54">
        <v>0</v>
      </c>
      <c r="S573" s="54">
        <v>0</v>
      </c>
      <c r="T573" s="54">
        <v>0</v>
      </c>
      <c r="U573" s="54">
        <v>0</v>
      </c>
      <c r="V573" s="54">
        <v>0</v>
      </c>
      <c r="W573" s="54">
        <v>0</v>
      </c>
      <c r="X573" s="54">
        <v>0</v>
      </c>
      <c r="Y573" s="54">
        <v>0</v>
      </c>
      <c r="Z573" s="54">
        <v>0</v>
      </c>
      <c r="AA573" s="54">
        <v>0</v>
      </c>
      <c r="AB573" s="54">
        <v>0</v>
      </c>
      <c r="AC573" s="54">
        <v>0</v>
      </c>
      <c r="AD573" s="54">
        <v>0</v>
      </c>
      <c r="AE573" s="54">
        <v>0</v>
      </c>
      <c r="AF573" s="54">
        <v>0</v>
      </c>
      <c r="AG573" s="54">
        <v>0</v>
      </c>
      <c r="AH573" s="128" t="str">
        <f>VLOOKUP(B573,'Ma sector'!A:E,5,0)</f>
        <v>Công nghiệp</v>
      </c>
    </row>
    <row r="574" spans="1:34">
      <c r="A574" s="54" t="s">
        <v>80</v>
      </c>
      <c r="B574" s="54">
        <v>300</v>
      </c>
      <c r="C574" s="54">
        <v>1</v>
      </c>
      <c r="D574" s="54">
        <v>23212526000</v>
      </c>
      <c r="E574" s="54">
        <v>56192285000</v>
      </c>
      <c r="F574" s="54">
        <v>75889289000</v>
      </c>
      <c r="G574" s="54">
        <v>97620499000</v>
      </c>
      <c r="H574" s="54">
        <v>30763077000</v>
      </c>
      <c r="I574" s="54">
        <v>59457023000</v>
      </c>
      <c r="J574" s="54">
        <v>45606915000</v>
      </c>
      <c r="K574" s="54">
        <v>44432123000</v>
      </c>
      <c r="L574" s="54">
        <v>28752027000</v>
      </c>
      <c r="M574" s="54">
        <v>21873270000</v>
      </c>
      <c r="N574" s="54">
        <v>50884712000</v>
      </c>
      <c r="O574" s="54">
        <v>28375892000</v>
      </c>
      <c r="P574" s="54">
        <v>29871046000</v>
      </c>
      <c r="Q574" s="54">
        <v>18821156000</v>
      </c>
      <c r="R574" s="54">
        <v>28242159000</v>
      </c>
      <c r="S574" s="54">
        <v>16508099000</v>
      </c>
      <c r="T574" s="54">
        <v>30399174000</v>
      </c>
      <c r="U574" s="54">
        <v>22882329000</v>
      </c>
      <c r="V574" s="54">
        <v>8829216000</v>
      </c>
      <c r="W574" s="54">
        <v>12057702000</v>
      </c>
      <c r="X574" s="54">
        <v>13803104000</v>
      </c>
      <c r="Y574" s="54">
        <v>18590601000</v>
      </c>
      <c r="Z574" s="54">
        <v>32780899000</v>
      </c>
      <c r="AA574" s="54">
        <v>17912320000</v>
      </c>
      <c r="AB574" s="54">
        <v>24102890000</v>
      </c>
      <c r="AC574" s="54">
        <v>14245572000</v>
      </c>
      <c r="AD574" s="54">
        <v>8727028000</v>
      </c>
      <c r="AE574" s="54">
        <v>11063063000</v>
      </c>
      <c r="AF574" s="54">
        <v>9827834000</v>
      </c>
      <c r="AG574" s="54">
        <v>7845176000</v>
      </c>
      <c r="AH574" s="128" t="str">
        <f>VLOOKUP(B574,'Ma sector'!A:E,5,0)</f>
        <v>Tài chính</v>
      </c>
    </row>
    <row r="575" spans="1:34">
      <c r="A575" s="54" t="s">
        <v>635</v>
      </c>
      <c r="B575" s="54">
        <v>159</v>
      </c>
      <c r="C575" s="54">
        <v>4</v>
      </c>
      <c r="D575" s="54">
        <v>42950000</v>
      </c>
      <c r="E575" s="54">
        <v>159510000</v>
      </c>
      <c r="F575" s="54">
        <v>53590000</v>
      </c>
      <c r="G575" s="54">
        <v>122820000</v>
      </c>
      <c r="H575" s="54">
        <v>137583600</v>
      </c>
      <c r="I575" s="54">
        <v>42430400</v>
      </c>
      <c r="J575" s="54">
        <v>3660000</v>
      </c>
      <c r="K575" s="54">
        <v>887530000</v>
      </c>
      <c r="L575" s="54">
        <v>42702000</v>
      </c>
      <c r="M575" s="54">
        <v>98410000</v>
      </c>
      <c r="N575" s="54">
        <v>13380000</v>
      </c>
      <c r="O575" s="54">
        <v>17980000</v>
      </c>
      <c r="P575" s="54">
        <v>110368000</v>
      </c>
      <c r="Q575" s="54">
        <v>22980000</v>
      </c>
      <c r="R575" s="54">
        <v>3150000</v>
      </c>
      <c r="S575" s="54">
        <v>3859800</v>
      </c>
      <c r="T575" s="54">
        <v>9860000</v>
      </c>
      <c r="U575" s="54">
        <v>12530000</v>
      </c>
      <c r="V575" s="54">
        <v>40870000</v>
      </c>
      <c r="W575" s="54">
        <v>33960000</v>
      </c>
      <c r="X575" s="54">
        <v>300000</v>
      </c>
      <c r="Y575" s="54">
        <v>12600000</v>
      </c>
      <c r="Z575" s="54">
        <v>58230000</v>
      </c>
      <c r="AA575" s="54">
        <v>7540000</v>
      </c>
      <c r="AB575" s="54">
        <v>3780000</v>
      </c>
      <c r="AC575" s="54">
        <v>25200000</v>
      </c>
      <c r="AD575" s="54">
        <v>50020000</v>
      </c>
      <c r="AE575" s="54">
        <v>7602400</v>
      </c>
      <c r="AF575" s="54">
        <v>13640000</v>
      </c>
      <c r="AG575" s="54">
        <v>448000</v>
      </c>
      <c r="AH575" s="128" t="str">
        <f>VLOOKUP(B575,'Ma sector'!A:E,5,0)</f>
        <v>Nguyên vật liệu</v>
      </c>
    </row>
    <row r="576" spans="1:34">
      <c r="A576" s="54" t="s">
        <v>636</v>
      </c>
      <c r="B576" s="54">
        <v>312</v>
      </c>
      <c r="C576" s="54">
        <v>4</v>
      </c>
      <c r="D576" s="54">
        <v>1480000</v>
      </c>
      <c r="E576" s="54">
        <v>22308000</v>
      </c>
      <c r="F576" s="54">
        <v>31682000</v>
      </c>
      <c r="G576" s="54">
        <v>2175000</v>
      </c>
      <c r="H576" s="54">
        <v>2610000</v>
      </c>
      <c r="I576" s="54">
        <v>22436000</v>
      </c>
      <c r="J576" s="54">
        <v>0</v>
      </c>
      <c r="K576" s="54">
        <v>2946000</v>
      </c>
      <c r="L576" s="54">
        <v>0</v>
      </c>
      <c r="M576" s="54">
        <v>0</v>
      </c>
      <c r="N576" s="54">
        <v>5492000</v>
      </c>
      <c r="O576" s="54">
        <v>6306000</v>
      </c>
      <c r="P576" s="54">
        <v>6209000</v>
      </c>
      <c r="Q576" s="54">
        <v>427000</v>
      </c>
      <c r="R576" s="54">
        <v>1685000</v>
      </c>
      <c r="S576" s="54">
        <v>0</v>
      </c>
      <c r="T576" s="54">
        <v>0</v>
      </c>
      <c r="U576" s="54">
        <v>15330000</v>
      </c>
      <c r="V576" s="54">
        <v>0</v>
      </c>
      <c r="W576" s="54">
        <v>4791000</v>
      </c>
      <c r="X576" s="54">
        <v>4290000</v>
      </c>
      <c r="Y576" s="54">
        <v>143000</v>
      </c>
      <c r="Z576" s="54">
        <v>148000</v>
      </c>
      <c r="AA576" s="54">
        <v>1551000</v>
      </c>
      <c r="AB576" s="54">
        <v>4342000</v>
      </c>
      <c r="AC576" s="54">
        <v>0</v>
      </c>
      <c r="AD576" s="54">
        <v>15369000</v>
      </c>
      <c r="AE576" s="54">
        <v>63354000</v>
      </c>
      <c r="AF576" s="54">
        <v>219205000</v>
      </c>
      <c r="AG576" s="54">
        <v>104627000</v>
      </c>
      <c r="AH576" s="128" t="str">
        <f>VLOOKUP(B576,'Ma sector'!A:E,5,0)</f>
        <v>Công nghệ Thông tin</v>
      </c>
    </row>
    <row r="577" spans="1:34">
      <c r="A577" s="54" t="s">
        <v>60</v>
      </c>
      <c r="B577" s="54">
        <v>289</v>
      </c>
      <c r="C577" s="54">
        <v>1</v>
      </c>
      <c r="D577" s="54">
        <v>8670635000</v>
      </c>
      <c r="E577" s="54">
        <v>3633883000</v>
      </c>
      <c r="F577" s="54">
        <v>6282814000</v>
      </c>
      <c r="G577" s="54">
        <v>2464637000</v>
      </c>
      <c r="H577" s="54">
        <v>2139995000</v>
      </c>
      <c r="I577" s="54">
        <v>877832423400</v>
      </c>
      <c r="J577" s="54">
        <v>5247607000</v>
      </c>
      <c r="K577" s="54">
        <v>5450586000</v>
      </c>
      <c r="L577" s="54">
        <v>4962126000</v>
      </c>
      <c r="M577" s="54">
        <v>1372529000</v>
      </c>
      <c r="N577" s="54">
        <v>2328451000</v>
      </c>
      <c r="O577" s="54">
        <v>6225187000</v>
      </c>
      <c r="P577" s="54">
        <v>6015759000</v>
      </c>
      <c r="Q577" s="54">
        <v>9925666000</v>
      </c>
      <c r="R577" s="54">
        <v>3632999000</v>
      </c>
      <c r="S577" s="54">
        <v>12457305000</v>
      </c>
      <c r="T577" s="54">
        <v>14500349000</v>
      </c>
      <c r="U577" s="54">
        <v>18568974000</v>
      </c>
      <c r="V577" s="54">
        <v>16606192000</v>
      </c>
      <c r="W577" s="54">
        <v>31219330000</v>
      </c>
      <c r="X577" s="54">
        <v>72814020000</v>
      </c>
      <c r="Y577" s="54">
        <v>21754571600</v>
      </c>
      <c r="Z577" s="54">
        <v>28651759000</v>
      </c>
      <c r="AA577" s="54">
        <v>32647459000</v>
      </c>
      <c r="AB577" s="54">
        <v>12324116000</v>
      </c>
      <c r="AC577" s="54">
        <v>4921883000</v>
      </c>
      <c r="AD577" s="54">
        <v>6336228000</v>
      </c>
      <c r="AE577" s="54">
        <v>2249518000</v>
      </c>
      <c r="AF577" s="54">
        <v>4060542000</v>
      </c>
      <c r="AG577" s="54">
        <v>3669548000</v>
      </c>
      <c r="AH577" s="128" t="str">
        <f>VLOOKUP(B577,'Ma sector'!A:E,5,0)</f>
        <v>Ngân hàng</v>
      </c>
    </row>
    <row r="578" spans="1:34">
      <c r="A578" s="54" t="s">
        <v>637</v>
      </c>
      <c r="B578" s="54">
        <v>256</v>
      </c>
      <c r="C578" s="54">
        <v>4</v>
      </c>
      <c r="D578" s="54">
        <v>9140000</v>
      </c>
      <c r="E578" s="54">
        <v>10091000</v>
      </c>
      <c r="F578" s="54">
        <v>21330000</v>
      </c>
      <c r="G578" s="54">
        <v>11380000</v>
      </c>
      <c r="H578" s="54">
        <v>57110000</v>
      </c>
      <c r="I578" s="54">
        <v>6130000</v>
      </c>
      <c r="J578" s="54">
        <v>5010000</v>
      </c>
      <c r="K578" s="54">
        <v>47210000</v>
      </c>
      <c r="L578" s="54">
        <v>42140000</v>
      </c>
      <c r="M578" s="54">
        <v>83790000</v>
      </c>
      <c r="N578" s="54">
        <v>13660000</v>
      </c>
      <c r="O578" s="54">
        <v>20840000</v>
      </c>
      <c r="P578" s="54">
        <v>11670000</v>
      </c>
      <c r="Q578" s="54">
        <v>97510000</v>
      </c>
      <c r="R578" s="54">
        <v>0</v>
      </c>
      <c r="S578" s="54">
        <v>0</v>
      </c>
      <c r="T578" s="54">
        <v>111800000</v>
      </c>
      <c r="U578" s="54">
        <v>53400000</v>
      </c>
      <c r="V578" s="54">
        <v>16960000</v>
      </c>
      <c r="W578" s="54">
        <v>109220000</v>
      </c>
      <c r="X578" s="54">
        <v>700000</v>
      </c>
      <c r="Y578" s="54">
        <v>38602000</v>
      </c>
      <c r="Z578" s="54">
        <v>26380000</v>
      </c>
      <c r="AA578" s="54">
        <v>4240000</v>
      </c>
      <c r="AB578" s="54">
        <v>0</v>
      </c>
      <c r="AC578" s="54">
        <v>29910000</v>
      </c>
      <c r="AD578" s="54">
        <v>86400000</v>
      </c>
      <c r="AE578" s="54">
        <v>210290000</v>
      </c>
      <c r="AF578" s="54">
        <v>162500000</v>
      </c>
      <c r="AG578" s="54">
        <v>125580000</v>
      </c>
      <c r="AH578" s="128" t="str">
        <f>VLOOKUP(B578,'Ma sector'!A:E,5,0)</f>
        <v>Dịch vụ Tiêu dùng</v>
      </c>
    </row>
    <row r="579" spans="1:34">
      <c r="A579" s="54" t="s">
        <v>638</v>
      </c>
      <c r="B579" s="54">
        <v>193</v>
      </c>
      <c r="C579" s="54">
        <v>4</v>
      </c>
      <c r="D579" s="54">
        <v>0</v>
      </c>
      <c r="E579" s="54">
        <v>0</v>
      </c>
      <c r="F579" s="54">
        <v>0</v>
      </c>
      <c r="G579" s="54">
        <v>180000</v>
      </c>
      <c r="H579" s="54">
        <v>0</v>
      </c>
      <c r="I579" s="54">
        <v>0</v>
      </c>
      <c r="J579" s="54">
        <v>0</v>
      </c>
      <c r="K579" s="54">
        <v>191000</v>
      </c>
      <c r="L579" s="54">
        <v>0</v>
      </c>
      <c r="M579" s="54">
        <v>0</v>
      </c>
      <c r="N579" s="54">
        <v>0</v>
      </c>
      <c r="O579" s="54">
        <v>0</v>
      </c>
      <c r="P579" s="54">
        <v>0</v>
      </c>
      <c r="Q579" s="54">
        <v>4070000</v>
      </c>
      <c r="R579" s="54">
        <v>1940000</v>
      </c>
      <c r="S579" s="54">
        <v>0</v>
      </c>
      <c r="T579" s="54">
        <v>0</v>
      </c>
      <c r="U579" s="54">
        <v>0</v>
      </c>
      <c r="V579" s="54">
        <v>0</v>
      </c>
      <c r="W579" s="54">
        <v>0</v>
      </c>
      <c r="X579" s="54">
        <v>0</v>
      </c>
      <c r="Y579" s="54">
        <v>0</v>
      </c>
      <c r="Z579" s="54">
        <v>0</v>
      </c>
      <c r="AA579" s="54">
        <v>0</v>
      </c>
      <c r="AB579" s="54">
        <v>0</v>
      </c>
      <c r="AC579" s="54">
        <v>0</v>
      </c>
      <c r="AD579" s="54">
        <v>0</v>
      </c>
      <c r="AE579" s="54">
        <v>0</v>
      </c>
      <c r="AF579" s="54">
        <v>0</v>
      </c>
      <c r="AG579" s="54">
        <v>0</v>
      </c>
      <c r="AH579" s="128" t="str">
        <f>VLOOKUP(B579,'Ma sector'!A:E,5,0)</f>
        <v>Công nghiệp</v>
      </c>
    </row>
    <row r="580" spans="1:34">
      <c r="A580" s="54" t="s">
        <v>639</v>
      </c>
      <c r="B580" s="54">
        <v>336</v>
      </c>
      <c r="C580" s="54">
        <v>4</v>
      </c>
      <c r="D580" s="54">
        <v>9000000</v>
      </c>
      <c r="E580" s="54">
        <v>159360000</v>
      </c>
      <c r="F580" s="54">
        <v>150485000</v>
      </c>
      <c r="G580" s="54">
        <v>153925000</v>
      </c>
      <c r="H580" s="54">
        <v>120940000</v>
      </c>
      <c r="I580" s="54">
        <v>94180000</v>
      </c>
      <c r="J580" s="54">
        <v>106350000</v>
      </c>
      <c r="K580" s="54">
        <v>228900000</v>
      </c>
      <c r="L580" s="54">
        <v>100700000</v>
      </c>
      <c r="M580" s="54">
        <v>184660000</v>
      </c>
      <c r="N580" s="54">
        <v>201580000</v>
      </c>
      <c r="O580" s="54">
        <v>32980000</v>
      </c>
      <c r="P580" s="54">
        <v>112060000</v>
      </c>
      <c r="Q580" s="54">
        <v>795190000</v>
      </c>
      <c r="R580" s="54">
        <v>198170000</v>
      </c>
      <c r="S580" s="54">
        <v>771890000</v>
      </c>
      <c r="T580" s="54">
        <v>271080000</v>
      </c>
      <c r="U580" s="54">
        <v>75700000</v>
      </c>
      <c r="V580" s="54">
        <v>84010000</v>
      </c>
      <c r="W580" s="54">
        <v>814433500</v>
      </c>
      <c r="X580" s="54">
        <v>1500000</v>
      </c>
      <c r="Y580" s="54">
        <v>86210000</v>
      </c>
      <c r="Z580" s="54">
        <v>240320000</v>
      </c>
      <c r="AA580" s="54">
        <v>168570000</v>
      </c>
      <c r="AB580" s="54">
        <v>706260000</v>
      </c>
      <c r="AC580" s="54">
        <v>1188880000</v>
      </c>
      <c r="AD580" s="54">
        <v>38600000</v>
      </c>
      <c r="AE580" s="54">
        <v>760110000</v>
      </c>
      <c r="AF580" s="54">
        <v>14880000</v>
      </c>
      <c r="AG580" s="54">
        <v>650720000</v>
      </c>
      <c r="AH580" s="128" t="str">
        <f>VLOOKUP(B580,'Ma sector'!A:E,5,0)</f>
        <v>Tài chính</v>
      </c>
    </row>
    <row r="581" spans="1:34">
      <c r="A581" s="54" t="s">
        <v>640</v>
      </c>
      <c r="B581" s="54">
        <v>184</v>
      </c>
      <c r="C581" s="54">
        <v>4</v>
      </c>
      <c r="D581" s="54">
        <v>222310000</v>
      </c>
      <c r="E581" s="54">
        <v>494210000</v>
      </c>
      <c r="F581" s="54">
        <v>234860000</v>
      </c>
      <c r="G581" s="54">
        <v>176750000</v>
      </c>
      <c r="H581" s="54">
        <v>417470000</v>
      </c>
      <c r="I581" s="54">
        <v>124780000</v>
      </c>
      <c r="J581" s="54">
        <v>523600000</v>
      </c>
      <c r="K581" s="54">
        <v>106960000</v>
      </c>
      <c r="L581" s="54">
        <v>291600000</v>
      </c>
      <c r="M581" s="54">
        <v>163490000</v>
      </c>
      <c r="N581" s="54">
        <v>493570000</v>
      </c>
      <c r="O581" s="54">
        <v>3091085000</v>
      </c>
      <c r="P581" s="54">
        <v>339300000</v>
      </c>
      <c r="Q581" s="54">
        <v>312190000</v>
      </c>
      <c r="R581" s="54">
        <v>558360000</v>
      </c>
      <c r="S581" s="54">
        <v>1146330000</v>
      </c>
      <c r="T581" s="54">
        <v>1116060000</v>
      </c>
      <c r="U581" s="54">
        <v>146535000</v>
      </c>
      <c r="V581" s="54">
        <v>456520000</v>
      </c>
      <c r="W581" s="54">
        <v>680150000</v>
      </c>
      <c r="X581" s="54">
        <v>19110000</v>
      </c>
      <c r="Y581" s="54">
        <v>380110000</v>
      </c>
      <c r="Z581" s="54">
        <v>630570000</v>
      </c>
      <c r="AA581" s="54">
        <v>219040000</v>
      </c>
      <c r="AB581" s="54">
        <v>571460000</v>
      </c>
      <c r="AC581" s="54">
        <v>591860000</v>
      </c>
      <c r="AD581" s="54">
        <v>231840000</v>
      </c>
      <c r="AE581" s="54">
        <v>807160000</v>
      </c>
      <c r="AF581" s="54">
        <v>701810000</v>
      </c>
      <c r="AG581" s="54">
        <v>68540000</v>
      </c>
      <c r="AH581" s="128" t="str">
        <f>VLOOKUP(B581,'Ma sector'!A:E,5,0)</f>
        <v>Công nghiệp</v>
      </c>
    </row>
    <row r="582" spans="1:34">
      <c r="A582" s="54" t="s">
        <v>641</v>
      </c>
      <c r="B582" s="54">
        <v>262</v>
      </c>
      <c r="C582" s="54">
        <v>4</v>
      </c>
      <c r="D582" s="54">
        <v>1734000</v>
      </c>
      <c r="E582" s="54">
        <v>35000</v>
      </c>
      <c r="F582" s="54">
        <v>330000</v>
      </c>
      <c r="G582" s="54">
        <v>70000</v>
      </c>
      <c r="H582" s="54">
        <v>66000</v>
      </c>
      <c r="I582" s="54">
        <v>35000</v>
      </c>
      <c r="J582" s="54">
        <v>330000</v>
      </c>
      <c r="K582" s="54">
        <v>350000</v>
      </c>
      <c r="L582" s="54">
        <v>740000</v>
      </c>
      <c r="M582" s="54">
        <v>37440000</v>
      </c>
      <c r="N582" s="54">
        <v>74000</v>
      </c>
      <c r="O582" s="54">
        <v>390000</v>
      </c>
      <c r="P582" s="54">
        <v>40000</v>
      </c>
      <c r="Q582" s="54">
        <v>38000</v>
      </c>
      <c r="R582" s="54">
        <v>79200000</v>
      </c>
      <c r="S582" s="54">
        <v>34000</v>
      </c>
      <c r="T582" s="54">
        <v>96000</v>
      </c>
      <c r="U582" s="54">
        <v>49290000</v>
      </c>
      <c r="V582" s="54">
        <v>0</v>
      </c>
      <c r="W582" s="54">
        <v>18760000</v>
      </c>
      <c r="X582" s="54">
        <v>270000</v>
      </c>
      <c r="Y582" s="54">
        <v>0</v>
      </c>
      <c r="Z582" s="54">
        <v>0</v>
      </c>
      <c r="AA582" s="54">
        <v>112000</v>
      </c>
      <c r="AB582" s="54">
        <v>29000</v>
      </c>
      <c r="AC582" s="54">
        <v>186000</v>
      </c>
      <c r="AD582" s="54">
        <v>0</v>
      </c>
      <c r="AE582" s="54">
        <v>0</v>
      </c>
      <c r="AF582" s="54">
        <v>0</v>
      </c>
      <c r="AG582" s="54">
        <v>0</v>
      </c>
      <c r="AH582" s="128" t="str">
        <f>VLOOKUP(B582,'Ma sector'!A:E,5,0)</f>
        <v>Dịch vụ Tiêu dùng</v>
      </c>
    </row>
    <row r="583" spans="1:34">
      <c r="A583" s="54" t="s">
        <v>642</v>
      </c>
      <c r="B583" s="54">
        <v>211</v>
      </c>
      <c r="C583" s="54">
        <v>3</v>
      </c>
      <c r="D583" s="54">
        <v>4483112000</v>
      </c>
      <c r="E583" s="54">
        <v>15390806000</v>
      </c>
      <c r="F583" s="54">
        <v>4971288000</v>
      </c>
      <c r="G583" s="54">
        <v>2827186000</v>
      </c>
      <c r="H583" s="54">
        <v>4001575000</v>
      </c>
      <c r="I583" s="54">
        <v>12480931000</v>
      </c>
      <c r="J583" s="54">
        <v>3048178000</v>
      </c>
      <c r="K583" s="54">
        <v>2456220000</v>
      </c>
      <c r="L583" s="54">
        <v>1485212000</v>
      </c>
      <c r="M583" s="54">
        <v>1310264000</v>
      </c>
      <c r="N583" s="54">
        <v>1039895000</v>
      </c>
      <c r="O583" s="54">
        <v>2406364000</v>
      </c>
      <c r="P583" s="54">
        <v>1445832000</v>
      </c>
      <c r="Q583" s="54">
        <v>2588579000</v>
      </c>
      <c r="R583" s="54">
        <v>2486603000</v>
      </c>
      <c r="S583" s="54">
        <v>1769358000</v>
      </c>
      <c r="T583" s="54">
        <v>3082303000</v>
      </c>
      <c r="U583" s="54">
        <v>763787000</v>
      </c>
      <c r="V583" s="54">
        <v>731187000</v>
      </c>
      <c r="W583" s="54">
        <v>1442845000</v>
      </c>
      <c r="X583" s="54">
        <v>1107483000</v>
      </c>
      <c r="Y583" s="54">
        <v>984563000</v>
      </c>
      <c r="Z583" s="54">
        <v>1813425000</v>
      </c>
      <c r="AA583" s="54">
        <v>789698000</v>
      </c>
      <c r="AB583" s="54">
        <v>823795000</v>
      </c>
      <c r="AC583" s="54">
        <v>542690000</v>
      </c>
      <c r="AD583" s="54">
        <v>570512000</v>
      </c>
      <c r="AE583" s="54">
        <v>234718000</v>
      </c>
      <c r="AF583" s="54">
        <v>327194000</v>
      </c>
      <c r="AG583" s="54">
        <v>482879000</v>
      </c>
      <c r="AH583" s="128" t="str">
        <f>VLOOKUP(B583,'Ma sector'!A:E,5,0)</f>
        <v>Hàng Tiêu dùng</v>
      </c>
    </row>
    <row r="584" spans="1:34">
      <c r="A584" s="54" t="s">
        <v>643</v>
      </c>
      <c r="B584" s="54">
        <v>184</v>
      </c>
      <c r="C584" s="54">
        <v>4</v>
      </c>
      <c r="D584" s="54">
        <v>125475000</v>
      </c>
      <c r="E584" s="54">
        <v>850000</v>
      </c>
      <c r="F584" s="54">
        <v>43000000</v>
      </c>
      <c r="G584" s="54">
        <v>70030000</v>
      </c>
      <c r="H584" s="54">
        <v>28475000</v>
      </c>
      <c r="I584" s="54">
        <v>21250000</v>
      </c>
      <c r="J584" s="54">
        <v>800000</v>
      </c>
      <c r="K584" s="54">
        <v>122825000</v>
      </c>
      <c r="L584" s="54">
        <v>1116000</v>
      </c>
      <c r="M584" s="54">
        <v>186032000</v>
      </c>
      <c r="N584" s="54">
        <v>1140000</v>
      </c>
      <c r="O584" s="54">
        <v>1967000</v>
      </c>
      <c r="P584" s="54">
        <v>434000</v>
      </c>
      <c r="Q584" s="54">
        <v>13280000</v>
      </c>
      <c r="R584" s="54">
        <v>12300000</v>
      </c>
      <c r="S584" s="54">
        <v>20915000</v>
      </c>
      <c r="T584" s="54">
        <v>0</v>
      </c>
      <c r="U584" s="54">
        <v>22410000</v>
      </c>
      <c r="V584" s="54">
        <v>40284000</v>
      </c>
      <c r="W584" s="54">
        <v>0</v>
      </c>
      <c r="X584" s="54">
        <v>0</v>
      </c>
      <c r="Y584" s="54">
        <v>413000</v>
      </c>
      <c r="Z584" s="54">
        <v>118580000</v>
      </c>
      <c r="AA584" s="54">
        <v>78170000</v>
      </c>
      <c r="AB584" s="54">
        <v>0</v>
      </c>
      <c r="AC584" s="54">
        <v>367000</v>
      </c>
      <c r="AD584" s="54">
        <v>757000</v>
      </c>
      <c r="AE584" s="54">
        <v>16000000</v>
      </c>
      <c r="AF584" s="54">
        <v>746000</v>
      </c>
      <c r="AG584" s="54">
        <v>798000</v>
      </c>
      <c r="AH584" s="128" t="str">
        <f>VLOOKUP(B584,'Ma sector'!A:E,5,0)</f>
        <v>Công nghiệp</v>
      </c>
    </row>
    <row r="585" spans="1:34">
      <c r="A585" s="54" t="s">
        <v>644</v>
      </c>
      <c r="B585" s="54">
        <v>181</v>
      </c>
      <c r="C585" s="54">
        <v>4</v>
      </c>
      <c r="D585" s="54">
        <v>0</v>
      </c>
      <c r="E585" s="54">
        <v>978000000</v>
      </c>
      <c r="F585" s="54">
        <v>0</v>
      </c>
      <c r="G585" s="54">
        <v>0</v>
      </c>
      <c r="H585" s="54">
        <v>0</v>
      </c>
      <c r="I585" s="54">
        <v>0</v>
      </c>
      <c r="J585" s="54">
        <v>0</v>
      </c>
      <c r="K585" s="54">
        <v>356400000</v>
      </c>
      <c r="L585" s="54">
        <v>0</v>
      </c>
      <c r="M585" s="54">
        <v>0</v>
      </c>
      <c r="N585" s="54">
        <v>0</v>
      </c>
      <c r="O585" s="54">
        <v>0</v>
      </c>
      <c r="P585" s="54">
        <v>0</v>
      </c>
      <c r="Q585" s="54">
        <v>0</v>
      </c>
      <c r="R585" s="54">
        <v>0</v>
      </c>
      <c r="S585" s="54">
        <v>0</v>
      </c>
      <c r="T585" s="54">
        <v>0</v>
      </c>
      <c r="U585" s="54">
        <v>0</v>
      </c>
      <c r="V585" s="54">
        <v>0</v>
      </c>
      <c r="W585" s="54">
        <v>0</v>
      </c>
      <c r="X585" s="54">
        <v>0</v>
      </c>
      <c r="Y585" s="54">
        <v>0</v>
      </c>
      <c r="Z585" s="54">
        <v>0</v>
      </c>
      <c r="AA585" s="54">
        <v>0</v>
      </c>
      <c r="AB585" s="54">
        <v>0</v>
      </c>
      <c r="AC585" s="54">
        <v>0</v>
      </c>
      <c r="AD585" s="54">
        <v>0</v>
      </c>
      <c r="AE585" s="54">
        <v>0</v>
      </c>
      <c r="AF585" s="54">
        <v>0</v>
      </c>
      <c r="AG585" s="54">
        <v>0</v>
      </c>
      <c r="AH585" s="128" t="str">
        <f>VLOOKUP(B585,'Ma sector'!A:E,5,0)</f>
        <v>Công nghiệp</v>
      </c>
    </row>
    <row r="586" spans="1:34">
      <c r="A586" s="54" t="s">
        <v>86</v>
      </c>
      <c r="B586" s="54">
        <v>156</v>
      </c>
      <c r="C586" s="54">
        <v>4</v>
      </c>
      <c r="D586" s="54">
        <v>386000</v>
      </c>
      <c r="E586" s="54">
        <v>546000</v>
      </c>
      <c r="F586" s="54">
        <v>0</v>
      </c>
      <c r="G586" s="54">
        <v>0</v>
      </c>
      <c r="H586" s="54">
        <v>0</v>
      </c>
      <c r="I586" s="54">
        <v>84000</v>
      </c>
      <c r="J586" s="54">
        <v>89000</v>
      </c>
      <c r="K586" s="54">
        <v>0</v>
      </c>
      <c r="L586" s="54">
        <v>0</v>
      </c>
      <c r="M586" s="54">
        <v>262000</v>
      </c>
      <c r="N586" s="54">
        <v>160000</v>
      </c>
      <c r="O586" s="54">
        <v>4950000</v>
      </c>
      <c r="P586" s="54">
        <v>13534000</v>
      </c>
      <c r="Q586" s="54">
        <v>677000</v>
      </c>
      <c r="R586" s="54">
        <v>17005000</v>
      </c>
      <c r="S586" s="54">
        <v>10224000</v>
      </c>
      <c r="T586" s="54">
        <v>237000</v>
      </c>
      <c r="U586" s="54">
        <v>166000</v>
      </c>
      <c r="V586" s="54">
        <v>707000</v>
      </c>
      <c r="W586" s="54">
        <v>234000</v>
      </c>
      <c r="X586" s="54">
        <v>3796000</v>
      </c>
      <c r="Y586" s="54">
        <v>348000</v>
      </c>
      <c r="Z586" s="54">
        <v>479000</v>
      </c>
      <c r="AA586" s="54">
        <v>3595000</v>
      </c>
      <c r="AB586" s="54">
        <v>79015000</v>
      </c>
      <c r="AC586" s="54">
        <v>3320000</v>
      </c>
      <c r="AD586" s="54">
        <v>144000</v>
      </c>
      <c r="AE586" s="54">
        <v>148000</v>
      </c>
      <c r="AF586" s="54">
        <v>67000</v>
      </c>
      <c r="AG586" s="54">
        <v>142000</v>
      </c>
      <c r="AH586" s="128" t="str">
        <f>VLOOKUP(B586,'Ma sector'!A:E,5,0)</f>
        <v>Nguyên vật liệu</v>
      </c>
    </row>
    <row r="587" spans="1:34">
      <c r="A587" s="54" t="s">
        <v>645</v>
      </c>
      <c r="B587" s="54">
        <v>336</v>
      </c>
      <c r="C587" s="54">
        <v>4</v>
      </c>
      <c r="D587" s="54">
        <v>178070000</v>
      </c>
      <c r="E587" s="54">
        <v>188650000</v>
      </c>
      <c r="F587" s="54">
        <v>104245000</v>
      </c>
      <c r="G587" s="54">
        <v>281637000</v>
      </c>
      <c r="H587" s="54">
        <v>41140000</v>
      </c>
      <c r="I587" s="54">
        <v>149322000</v>
      </c>
      <c r="J587" s="54">
        <v>87766000</v>
      </c>
      <c r="K587" s="54">
        <v>205069000</v>
      </c>
      <c r="L587" s="54">
        <v>267389000</v>
      </c>
      <c r="M587" s="54">
        <v>354683000</v>
      </c>
      <c r="N587" s="54">
        <v>36405000</v>
      </c>
      <c r="O587" s="54">
        <v>146016000</v>
      </c>
      <c r="P587" s="54">
        <v>27383000</v>
      </c>
      <c r="Q587" s="54">
        <v>137047000</v>
      </c>
      <c r="R587" s="54">
        <v>30940000</v>
      </c>
      <c r="S587" s="54">
        <v>23436000</v>
      </c>
      <c r="T587" s="54">
        <v>0</v>
      </c>
      <c r="U587" s="54">
        <v>74716000</v>
      </c>
      <c r="V587" s="54">
        <v>372000</v>
      </c>
      <c r="W587" s="54">
        <v>366700000</v>
      </c>
      <c r="X587" s="54">
        <v>135484000</v>
      </c>
      <c r="Y587" s="54">
        <v>30473000</v>
      </c>
      <c r="Z587" s="54">
        <v>169100000</v>
      </c>
      <c r="AA587" s="54">
        <v>42446000</v>
      </c>
      <c r="AB587" s="54">
        <v>27128000</v>
      </c>
      <c r="AC587" s="54">
        <v>13620000</v>
      </c>
      <c r="AD587" s="54">
        <v>0</v>
      </c>
      <c r="AE587" s="54">
        <v>49204000</v>
      </c>
      <c r="AF587" s="54">
        <v>122798000</v>
      </c>
      <c r="AG587" s="54">
        <v>11931000</v>
      </c>
      <c r="AH587" s="128" t="str">
        <f>VLOOKUP(B587,'Ma sector'!A:E,5,0)</f>
        <v>Tài chính</v>
      </c>
    </row>
    <row r="588" spans="1:34">
      <c r="A588" s="54" t="s">
        <v>646</v>
      </c>
      <c r="B588" s="54">
        <v>218</v>
      </c>
      <c r="C588" s="54">
        <v>4</v>
      </c>
      <c r="D588" s="54">
        <v>38491000</v>
      </c>
      <c r="E588" s="54">
        <v>60350000</v>
      </c>
      <c r="F588" s="54">
        <v>780000</v>
      </c>
      <c r="G588" s="54">
        <v>164590000</v>
      </c>
      <c r="H588" s="54">
        <v>12095000</v>
      </c>
      <c r="I588" s="54">
        <v>95940000</v>
      </c>
      <c r="J588" s="54">
        <v>19177000</v>
      </c>
      <c r="K588" s="54">
        <v>144939000</v>
      </c>
      <c r="L588" s="54">
        <v>393000</v>
      </c>
      <c r="M588" s="54">
        <v>363877000</v>
      </c>
      <c r="N588" s="54">
        <v>33588000</v>
      </c>
      <c r="O588" s="54">
        <v>735346000</v>
      </c>
      <c r="P588" s="54">
        <v>859145000</v>
      </c>
      <c r="Q588" s="54">
        <v>1058248000</v>
      </c>
      <c r="R588" s="54">
        <v>2215145000</v>
      </c>
      <c r="S588" s="54">
        <v>166134000</v>
      </c>
      <c r="T588" s="54">
        <v>692428000</v>
      </c>
      <c r="U588" s="54">
        <v>382411000</v>
      </c>
      <c r="V588" s="54">
        <v>986598000</v>
      </c>
      <c r="W588" s="54">
        <v>755650000</v>
      </c>
      <c r="X588" s="54">
        <v>35250000</v>
      </c>
      <c r="Y588" s="54">
        <v>122964000</v>
      </c>
      <c r="Z588" s="54">
        <v>112706000</v>
      </c>
      <c r="AA588" s="54">
        <v>31013000</v>
      </c>
      <c r="AB588" s="54">
        <v>18245000</v>
      </c>
      <c r="AC588" s="54">
        <v>1048144000</v>
      </c>
      <c r="AD588" s="54">
        <v>10020000</v>
      </c>
      <c r="AE588" s="54">
        <v>59925000</v>
      </c>
      <c r="AF588" s="54">
        <v>36501000</v>
      </c>
      <c r="AG588" s="54">
        <v>1821000</v>
      </c>
      <c r="AH588" s="128" t="str">
        <f>VLOOKUP(B588,'Ma sector'!A:E,5,0)</f>
        <v>Hàng Tiêu dùng</v>
      </c>
    </row>
    <row r="589" spans="1:34">
      <c r="A589" s="54" t="s">
        <v>647</v>
      </c>
      <c r="B589" s="54">
        <v>186</v>
      </c>
      <c r="C589" s="54">
        <v>4</v>
      </c>
      <c r="D589" s="54">
        <v>0</v>
      </c>
      <c r="E589" s="54">
        <v>3590000</v>
      </c>
      <c r="F589" s="54">
        <v>20780000</v>
      </c>
      <c r="G589" s="54">
        <v>3900000</v>
      </c>
      <c r="H589" s="54">
        <v>772200</v>
      </c>
      <c r="I589" s="54">
        <v>0</v>
      </c>
      <c r="J589" s="54">
        <v>0</v>
      </c>
      <c r="K589" s="54">
        <v>15150000</v>
      </c>
      <c r="L589" s="54">
        <v>0</v>
      </c>
      <c r="M589" s="54">
        <v>0</v>
      </c>
      <c r="N589" s="54">
        <v>0</v>
      </c>
      <c r="O589" s="54">
        <v>7760000</v>
      </c>
      <c r="P589" s="54">
        <v>4090000</v>
      </c>
      <c r="Q589" s="54">
        <v>0</v>
      </c>
      <c r="R589" s="54">
        <v>0</v>
      </c>
      <c r="S589" s="54">
        <v>0</v>
      </c>
      <c r="T589" s="54">
        <v>0</v>
      </c>
      <c r="U589" s="54">
        <v>0</v>
      </c>
      <c r="V589" s="54">
        <v>0</v>
      </c>
      <c r="W589" s="54">
        <v>0</v>
      </c>
      <c r="X589" s="54">
        <v>0</v>
      </c>
      <c r="Y589" s="54">
        <v>0</v>
      </c>
      <c r="Z589" s="54">
        <v>0</v>
      </c>
      <c r="AA589" s="54">
        <v>0</v>
      </c>
      <c r="AB589" s="54">
        <v>5218000</v>
      </c>
      <c r="AC589" s="54">
        <v>0</v>
      </c>
      <c r="AD589" s="54">
        <v>0</v>
      </c>
      <c r="AE589" s="54">
        <v>4790000</v>
      </c>
      <c r="AF589" s="54">
        <v>0</v>
      </c>
      <c r="AG589" s="54">
        <v>5190000</v>
      </c>
      <c r="AH589" s="128" t="str">
        <f>VLOOKUP(B589,'Ma sector'!A:E,5,0)</f>
        <v>Công nghiệp</v>
      </c>
    </row>
    <row r="590" spans="1:34">
      <c r="A590" s="54" t="s">
        <v>648</v>
      </c>
      <c r="B590" s="54">
        <v>300</v>
      </c>
      <c r="C590" s="54">
        <v>4</v>
      </c>
      <c r="D590" s="54">
        <v>420000</v>
      </c>
      <c r="E590" s="54">
        <v>0</v>
      </c>
      <c r="F590" s="54">
        <v>0</v>
      </c>
      <c r="G590" s="54">
        <v>0</v>
      </c>
      <c r="H590" s="54">
        <v>0</v>
      </c>
      <c r="I590" s="54">
        <v>4990000</v>
      </c>
      <c r="J590" s="54">
        <v>0</v>
      </c>
      <c r="K590" s="54">
        <v>0</v>
      </c>
      <c r="L590" s="54">
        <v>0</v>
      </c>
      <c r="M590" s="54">
        <v>0</v>
      </c>
      <c r="N590" s="54">
        <v>1800000</v>
      </c>
      <c r="O590" s="54">
        <v>2700000</v>
      </c>
      <c r="P590" s="54">
        <v>0</v>
      </c>
      <c r="Q590" s="54">
        <v>0</v>
      </c>
      <c r="R590" s="54">
        <v>0</v>
      </c>
      <c r="S590" s="54">
        <v>11520000</v>
      </c>
      <c r="T590" s="54">
        <v>0</v>
      </c>
      <c r="U590" s="54">
        <v>0</v>
      </c>
      <c r="V590" s="54">
        <v>0</v>
      </c>
      <c r="W590" s="54">
        <v>0</v>
      </c>
      <c r="X590" s="54">
        <v>0</v>
      </c>
      <c r="Y590" s="54">
        <v>0</v>
      </c>
      <c r="Z590" s="54">
        <v>0</v>
      </c>
      <c r="AA590" s="54">
        <v>0</v>
      </c>
      <c r="AB590" s="54">
        <v>0</v>
      </c>
      <c r="AC590" s="54">
        <v>90000</v>
      </c>
      <c r="AD590" s="54">
        <v>0</v>
      </c>
      <c r="AE590" s="54">
        <v>0</v>
      </c>
      <c r="AF590" s="54">
        <v>0</v>
      </c>
      <c r="AG590" s="54">
        <v>0</v>
      </c>
      <c r="AH590" s="128" t="str">
        <f>VLOOKUP(B590,'Ma sector'!A:E,5,0)</f>
        <v>Tài chính</v>
      </c>
    </row>
    <row r="591" spans="1:34">
      <c r="A591" s="54" t="s">
        <v>649</v>
      </c>
      <c r="B591" s="54">
        <v>274</v>
      </c>
      <c r="C591" s="54">
        <v>3</v>
      </c>
      <c r="D591" s="54">
        <v>45191000</v>
      </c>
      <c r="E591" s="54">
        <v>173760000</v>
      </c>
      <c r="F591" s="54">
        <v>132530000</v>
      </c>
      <c r="G591" s="54">
        <v>63277000</v>
      </c>
      <c r="H591" s="54">
        <v>174356000</v>
      </c>
      <c r="I591" s="54">
        <v>154686000</v>
      </c>
      <c r="J591" s="54">
        <v>92361000</v>
      </c>
      <c r="K591" s="54">
        <v>99389000</v>
      </c>
      <c r="L591" s="54">
        <v>111453000</v>
      </c>
      <c r="M591" s="54">
        <v>231830000</v>
      </c>
      <c r="N591" s="54">
        <v>108176000</v>
      </c>
      <c r="O591" s="54">
        <v>53741000</v>
      </c>
      <c r="P591" s="54">
        <v>199649000</v>
      </c>
      <c r="Q591" s="54">
        <v>325000</v>
      </c>
      <c r="R591" s="54">
        <v>320161000</v>
      </c>
      <c r="S591" s="54">
        <v>24988000</v>
      </c>
      <c r="T591" s="54">
        <v>232944000</v>
      </c>
      <c r="U591" s="54">
        <v>281789000</v>
      </c>
      <c r="V591" s="54">
        <v>64602000</v>
      </c>
      <c r="W591" s="54">
        <v>2140982000</v>
      </c>
      <c r="X591" s="54">
        <v>1499675000</v>
      </c>
      <c r="Y591" s="54">
        <v>138189000</v>
      </c>
      <c r="Z591" s="54">
        <v>1639550000</v>
      </c>
      <c r="AA591" s="54">
        <v>1531122000</v>
      </c>
      <c r="AB591" s="54">
        <v>93498000</v>
      </c>
      <c r="AC591" s="54">
        <v>16378000</v>
      </c>
      <c r="AD591" s="54">
        <v>163572000</v>
      </c>
      <c r="AE591" s="54">
        <v>42474000</v>
      </c>
      <c r="AF591" s="54">
        <v>21306000</v>
      </c>
      <c r="AG591" s="54">
        <v>95322000</v>
      </c>
      <c r="AH591" s="128" t="str">
        <f>VLOOKUP(B591,'Ma sector'!A:E,5,0)</f>
        <v>Tiện ích Cộng đồng</v>
      </c>
    </row>
    <row r="592" spans="1:34">
      <c r="A592" s="54" t="s">
        <v>650</v>
      </c>
      <c r="B592" s="54">
        <v>180</v>
      </c>
      <c r="C592" s="54">
        <v>4</v>
      </c>
      <c r="D592" s="54">
        <v>0</v>
      </c>
      <c r="E592" s="54">
        <v>0</v>
      </c>
      <c r="F592" s="54">
        <v>1980000</v>
      </c>
      <c r="G592" s="54">
        <v>0</v>
      </c>
      <c r="H592" s="54">
        <v>0</v>
      </c>
      <c r="I592" s="54">
        <v>0</v>
      </c>
      <c r="J592" s="54">
        <v>0</v>
      </c>
      <c r="K592" s="54">
        <v>0</v>
      </c>
      <c r="L592" s="54">
        <v>0</v>
      </c>
      <c r="M592" s="54">
        <v>0</v>
      </c>
      <c r="N592" s="54">
        <v>0</v>
      </c>
      <c r="O592" s="54">
        <v>0</v>
      </c>
      <c r="P592" s="54">
        <v>0</v>
      </c>
      <c r="Q592" s="54">
        <v>0</v>
      </c>
      <c r="R592" s="54">
        <v>1790000</v>
      </c>
      <c r="S592" s="54">
        <v>16200000</v>
      </c>
      <c r="T592" s="54">
        <v>0</v>
      </c>
      <c r="U592" s="54">
        <v>0</v>
      </c>
      <c r="V592" s="54">
        <v>0</v>
      </c>
      <c r="W592" s="54">
        <v>0</v>
      </c>
      <c r="X592" s="54">
        <v>0</v>
      </c>
      <c r="Y592" s="54">
        <v>0</v>
      </c>
      <c r="Z592" s="54">
        <v>0</v>
      </c>
      <c r="AA592" s="54">
        <v>0</v>
      </c>
      <c r="AB592" s="54">
        <v>0</v>
      </c>
      <c r="AC592" s="54">
        <v>0</v>
      </c>
      <c r="AD592" s="54">
        <v>0</v>
      </c>
      <c r="AE592" s="54">
        <v>4380000</v>
      </c>
      <c r="AF592" s="54">
        <v>503000000</v>
      </c>
      <c r="AG592" s="54">
        <v>176400000</v>
      </c>
      <c r="AH592" s="128" t="str">
        <f>VLOOKUP(B592,'Ma sector'!A:E,5,0)</f>
        <v>Công nghiệp</v>
      </c>
    </row>
    <row r="593" spans="1:34">
      <c r="A593" s="54" t="s">
        <v>651</v>
      </c>
      <c r="B593" s="54">
        <v>160</v>
      </c>
      <c r="C593" s="54">
        <v>4</v>
      </c>
      <c r="D593" s="54">
        <v>46850000</v>
      </c>
      <c r="E593" s="54">
        <v>45420000</v>
      </c>
      <c r="F593" s="54">
        <v>33830000</v>
      </c>
      <c r="G593" s="54">
        <v>114770000</v>
      </c>
      <c r="H593" s="54">
        <v>57480000</v>
      </c>
      <c r="I593" s="54">
        <v>140770000</v>
      </c>
      <c r="J593" s="54">
        <v>52007000</v>
      </c>
      <c r="K593" s="54">
        <v>156720000</v>
      </c>
      <c r="L593" s="54">
        <v>8640000</v>
      </c>
      <c r="M593" s="54">
        <v>126246000</v>
      </c>
      <c r="N593" s="54">
        <v>29780000</v>
      </c>
      <c r="O593" s="54">
        <v>22510000</v>
      </c>
      <c r="P593" s="54">
        <v>123180000</v>
      </c>
      <c r="Q593" s="54">
        <v>59610000</v>
      </c>
      <c r="R593" s="54">
        <v>101960000</v>
      </c>
      <c r="S593" s="54">
        <v>402820000</v>
      </c>
      <c r="T593" s="54">
        <v>11300000</v>
      </c>
      <c r="U593" s="54">
        <v>56120000</v>
      </c>
      <c r="V593" s="54">
        <v>88180000</v>
      </c>
      <c r="W593" s="54">
        <v>380560000</v>
      </c>
      <c r="X593" s="54">
        <v>1320000</v>
      </c>
      <c r="Y593" s="54">
        <v>0</v>
      </c>
      <c r="Z593" s="54">
        <v>84910000</v>
      </c>
      <c r="AA593" s="54">
        <v>59020000</v>
      </c>
      <c r="AB593" s="54">
        <v>2160000</v>
      </c>
      <c r="AC593" s="54">
        <v>142500000</v>
      </c>
      <c r="AD593" s="54">
        <v>1080000</v>
      </c>
      <c r="AE593" s="54">
        <v>9810000</v>
      </c>
      <c r="AF593" s="54">
        <v>21000000</v>
      </c>
      <c r="AG593" s="54">
        <v>31005000</v>
      </c>
      <c r="AH593" s="128" t="str">
        <f>VLOOKUP(B593,'Ma sector'!A:E,5,0)</f>
        <v>Nguyên vật liệu</v>
      </c>
    </row>
    <row r="594" spans="1:34">
      <c r="A594" s="54" t="s">
        <v>652</v>
      </c>
      <c r="B594" s="54">
        <v>194</v>
      </c>
      <c r="C594" s="54">
        <v>3</v>
      </c>
      <c r="D594" s="54">
        <v>430157000</v>
      </c>
      <c r="E594" s="54">
        <v>301730000</v>
      </c>
      <c r="F594" s="54">
        <v>118836000</v>
      </c>
      <c r="G594" s="54">
        <v>128280000</v>
      </c>
      <c r="H594" s="54">
        <v>646980000</v>
      </c>
      <c r="I594" s="54">
        <v>229042000</v>
      </c>
      <c r="J594" s="54">
        <v>494308000</v>
      </c>
      <c r="K594" s="54">
        <v>1871681000</v>
      </c>
      <c r="L594" s="54">
        <v>87766000</v>
      </c>
      <c r="M594" s="54">
        <v>660718000</v>
      </c>
      <c r="N594" s="54">
        <v>37754000</v>
      </c>
      <c r="O594" s="54">
        <v>183479000</v>
      </c>
      <c r="P594" s="54">
        <v>672058000</v>
      </c>
      <c r="Q594" s="54">
        <v>215931000</v>
      </c>
      <c r="R594" s="54">
        <v>734602000</v>
      </c>
      <c r="S594" s="54">
        <v>271859000</v>
      </c>
      <c r="T594" s="54">
        <v>136000000</v>
      </c>
      <c r="U594" s="54">
        <v>470085000</v>
      </c>
      <c r="V594" s="54">
        <v>21490000</v>
      </c>
      <c r="W594" s="54">
        <v>205000</v>
      </c>
      <c r="X594" s="54">
        <v>10148000</v>
      </c>
      <c r="Y594" s="54">
        <v>36149000</v>
      </c>
      <c r="Z594" s="54">
        <v>594000</v>
      </c>
      <c r="AA594" s="54">
        <v>30460000</v>
      </c>
      <c r="AB594" s="54">
        <v>119764000</v>
      </c>
      <c r="AC594" s="54">
        <v>384000</v>
      </c>
      <c r="AD594" s="54">
        <v>14590000</v>
      </c>
      <c r="AE594" s="54">
        <v>58441000</v>
      </c>
      <c r="AF594" s="54">
        <v>109480000</v>
      </c>
      <c r="AG594" s="54">
        <v>18565000</v>
      </c>
      <c r="AH594" s="128" t="str">
        <f>VLOOKUP(B594,'Ma sector'!A:E,5,0)</f>
        <v>Công nghiệp</v>
      </c>
    </row>
    <row r="595" spans="1:34">
      <c r="A595" s="54" t="s">
        <v>653</v>
      </c>
      <c r="B595" s="54">
        <v>226</v>
      </c>
      <c r="C595" s="54">
        <v>3</v>
      </c>
      <c r="D595" s="54">
        <v>7161039000</v>
      </c>
      <c r="E595" s="54">
        <v>729846000</v>
      </c>
      <c r="F595" s="54">
        <v>1189599000</v>
      </c>
      <c r="G595" s="54">
        <v>4503537000</v>
      </c>
      <c r="H595" s="54">
        <v>6176676000</v>
      </c>
      <c r="I595" s="54">
        <v>8148820000</v>
      </c>
      <c r="J595" s="54">
        <v>8706135000</v>
      </c>
      <c r="K595" s="54">
        <v>4042336000</v>
      </c>
      <c r="L595" s="54">
        <v>7196568000</v>
      </c>
      <c r="M595" s="54">
        <v>8694907000</v>
      </c>
      <c r="N595" s="54">
        <v>16201444000</v>
      </c>
      <c r="O595" s="54">
        <v>10890982000</v>
      </c>
      <c r="P595" s="54">
        <v>6920585000</v>
      </c>
      <c r="Q595" s="54">
        <v>11182261000</v>
      </c>
      <c r="R595" s="54">
        <v>4927732000</v>
      </c>
      <c r="S595" s="54">
        <v>4482523000</v>
      </c>
      <c r="T595" s="54">
        <v>5387479000</v>
      </c>
      <c r="U595" s="54">
        <v>2157490000</v>
      </c>
      <c r="V595" s="54">
        <v>454908000</v>
      </c>
      <c r="W595" s="54">
        <v>3395461000</v>
      </c>
      <c r="X595" s="54">
        <v>8749612000</v>
      </c>
      <c r="Y595" s="54">
        <v>6366293000</v>
      </c>
      <c r="Z595" s="54">
        <v>6228652000</v>
      </c>
      <c r="AA595" s="54">
        <v>1762062000</v>
      </c>
      <c r="AB595" s="54">
        <v>2568039000</v>
      </c>
      <c r="AC595" s="54">
        <v>5058506000</v>
      </c>
      <c r="AD595" s="54">
        <v>9136260000</v>
      </c>
      <c r="AE595" s="54">
        <v>3770327000</v>
      </c>
      <c r="AF595" s="54">
        <v>3827642000</v>
      </c>
      <c r="AG595" s="54">
        <v>4907094000</v>
      </c>
      <c r="AH595" s="128" t="str">
        <f>VLOOKUP(B595,'Ma sector'!A:E,5,0)</f>
        <v>Hàng Tiêu dùng</v>
      </c>
    </row>
    <row r="596" spans="1:34">
      <c r="A596" s="54" t="s">
        <v>84</v>
      </c>
      <c r="B596" s="54">
        <v>194</v>
      </c>
      <c r="C596" s="54">
        <v>4</v>
      </c>
      <c r="D596" s="54">
        <v>0</v>
      </c>
      <c r="E596" s="54">
        <v>0</v>
      </c>
      <c r="F596" s="54">
        <v>0</v>
      </c>
      <c r="G596" s="54">
        <v>78000000</v>
      </c>
      <c r="H596" s="54">
        <v>0</v>
      </c>
      <c r="I596" s="54">
        <v>1232000</v>
      </c>
      <c r="J596" s="54">
        <v>318000</v>
      </c>
      <c r="K596" s="54">
        <v>0</v>
      </c>
      <c r="L596" s="54">
        <v>7592000</v>
      </c>
      <c r="M596" s="54">
        <v>0</v>
      </c>
      <c r="N596" s="54">
        <v>0</v>
      </c>
      <c r="O596" s="54">
        <v>0</v>
      </c>
      <c r="P596" s="54">
        <v>0</v>
      </c>
      <c r="Q596" s="54">
        <v>13700000</v>
      </c>
      <c r="R596" s="54">
        <v>0</v>
      </c>
      <c r="S596" s="54">
        <v>1600000</v>
      </c>
      <c r="T596" s="54">
        <v>0</v>
      </c>
      <c r="U596" s="54">
        <v>1000000</v>
      </c>
      <c r="V596" s="54">
        <v>0</v>
      </c>
      <c r="W596" s="54">
        <v>0</v>
      </c>
      <c r="X596" s="54">
        <v>20000000</v>
      </c>
      <c r="Y596" s="54">
        <v>0</v>
      </c>
      <c r="Z596" s="54">
        <v>0</v>
      </c>
      <c r="AA596" s="54">
        <v>0</v>
      </c>
      <c r="AB596" s="54">
        <v>0</v>
      </c>
      <c r="AC596" s="54">
        <v>10807000</v>
      </c>
      <c r="AD596" s="54">
        <v>0</v>
      </c>
      <c r="AE596" s="54">
        <v>0</v>
      </c>
      <c r="AF596" s="54">
        <v>0</v>
      </c>
      <c r="AG596" s="54">
        <v>798000000</v>
      </c>
      <c r="AH596" s="128" t="str">
        <f>VLOOKUP(B596,'Ma sector'!A:E,5,0)</f>
        <v>Công nghiệp</v>
      </c>
    </row>
    <row r="597" spans="1:34">
      <c r="A597" s="54" t="s">
        <v>654</v>
      </c>
      <c r="B597" s="54">
        <v>180</v>
      </c>
      <c r="C597" s="54">
        <v>4</v>
      </c>
      <c r="D597" s="54">
        <v>180000</v>
      </c>
      <c r="E597" s="54">
        <v>10442000</v>
      </c>
      <c r="F597" s="54">
        <v>73000</v>
      </c>
      <c r="G597" s="54">
        <v>613000</v>
      </c>
      <c r="H597" s="54">
        <v>7400000</v>
      </c>
      <c r="I597" s="54">
        <v>13600000</v>
      </c>
      <c r="J597" s="54">
        <v>14250000</v>
      </c>
      <c r="K597" s="54">
        <v>38605000</v>
      </c>
      <c r="L597" s="54">
        <v>16452000</v>
      </c>
      <c r="M597" s="54">
        <v>1030000</v>
      </c>
      <c r="N597" s="54">
        <v>3874000</v>
      </c>
      <c r="O597" s="54">
        <v>5504000</v>
      </c>
      <c r="P597" s="54">
        <v>24168000</v>
      </c>
      <c r="Q597" s="54">
        <v>14640000</v>
      </c>
      <c r="R597" s="54">
        <v>21980000</v>
      </c>
      <c r="S597" s="54">
        <v>142746000</v>
      </c>
      <c r="T597" s="54">
        <v>9912000</v>
      </c>
      <c r="U597" s="54">
        <v>9988000</v>
      </c>
      <c r="V597" s="54">
        <v>14760000</v>
      </c>
      <c r="W597" s="54">
        <v>29106000</v>
      </c>
      <c r="X597" s="54">
        <v>32169000</v>
      </c>
      <c r="Y597" s="54">
        <v>22176000</v>
      </c>
      <c r="Z597" s="54">
        <v>756000</v>
      </c>
      <c r="AA597" s="54">
        <v>1044000</v>
      </c>
      <c r="AB597" s="54">
        <v>5250000</v>
      </c>
      <c r="AC597" s="54">
        <v>1122000</v>
      </c>
      <c r="AD597" s="54">
        <v>1186000</v>
      </c>
      <c r="AE597" s="54">
        <v>9080000</v>
      </c>
      <c r="AF597" s="54">
        <v>3051000</v>
      </c>
      <c r="AG597" s="54">
        <v>0</v>
      </c>
      <c r="AH597" s="128" t="str">
        <f>VLOOKUP(B597,'Ma sector'!A:E,5,0)</f>
        <v>Công nghiệp</v>
      </c>
    </row>
    <row r="598" spans="1:34">
      <c r="A598" s="54" t="s">
        <v>655</v>
      </c>
      <c r="B598" s="54">
        <v>160</v>
      </c>
      <c r="C598" s="54">
        <v>4</v>
      </c>
      <c r="D598" s="54">
        <v>25410000</v>
      </c>
      <c r="E598" s="54">
        <v>95060000</v>
      </c>
      <c r="F598" s="54">
        <v>73070000</v>
      </c>
      <c r="G598" s="54">
        <v>123225000</v>
      </c>
      <c r="H598" s="54">
        <v>171540000</v>
      </c>
      <c r="I598" s="54">
        <v>206740000</v>
      </c>
      <c r="J598" s="54">
        <v>103960000</v>
      </c>
      <c r="K598" s="54">
        <v>119570000</v>
      </c>
      <c r="L598" s="54">
        <v>82790000</v>
      </c>
      <c r="M598" s="54">
        <v>136010000</v>
      </c>
      <c r="N598" s="54">
        <v>191800000</v>
      </c>
      <c r="O598" s="54">
        <v>122690000</v>
      </c>
      <c r="P598" s="54">
        <v>168730000</v>
      </c>
      <c r="Q598" s="54">
        <v>344130000</v>
      </c>
      <c r="R598" s="54">
        <v>342210000</v>
      </c>
      <c r="S598" s="54">
        <v>163330000</v>
      </c>
      <c r="T598" s="54">
        <v>61090000</v>
      </c>
      <c r="U598" s="54">
        <v>492590000</v>
      </c>
      <c r="V598" s="54">
        <v>99020000</v>
      </c>
      <c r="W598" s="54">
        <v>211030000</v>
      </c>
      <c r="X598" s="54">
        <v>10530000</v>
      </c>
      <c r="Y598" s="54">
        <v>27610000</v>
      </c>
      <c r="Z598" s="54">
        <v>24590000</v>
      </c>
      <c r="AA598" s="54">
        <v>47880000</v>
      </c>
      <c r="AB598" s="54">
        <v>53165000</v>
      </c>
      <c r="AC598" s="54">
        <v>115260000</v>
      </c>
      <c r="AD598" s="54">
        <v>49700000</v>
      </c>
      <c r="AE598" s="54">
        <v>34030000</v>
      </c>
      <c r="AF598" s="54">
        <v>11000000</v>
      </c>
      <c r="AG598" s="54">
        <v>22720000</v>
      </c>
      <c r="AH598" s="128" t="str">
        <f>VLOOKUP(B598,'Ma sector'!A:E,5,0)</f>
        <v>Nguyên vật liệu</v>
      </c>
    </row>
    <row r="599" spans="1:34">
      <c r="A599" s="54" t="s">
        <v>656</v>
      </c>
      <c r="B599" s="54">
        <v>262</v>
      </c>
      <c r="C599" s="54">
        <v>4</v>
      </c>
      <c r="D599" s="54">
        <v>77400000</v>
      </c>
      <c r="E599" s="54">
        <v>93880000</v>
      </c>
      <c r="F599" s="54">
        <v>560360000</v>
      </c>
      <c r="G599" s="54">
        <v>412320000</v>
      </c>
      <c r="H599" s="54">
        <v>385760000</v>
      </c>
      <c r="I599" s="54">
        <v>167910000</v>
      </c>
      <c r="J599" s="54">
        <v>431820000</v>
      </c>
      <c r="K599" s="54">
        <v>0</v>
      </c>
      <c r="L599" s="54">
        <v>15100000</v>
      </c>
      <c r="M599" s="54">
        <v>182459000</v>
      </c>
      <c r="N599" s="54">
        <v>59900000</v>
      </c>
      <c r="O599" s="54">
        <v>86810000</v>
      </c>
      <c r="P599" s="54">
        <v>899550000</v>
      </c>
      <c r="Q599" s="54">
        <v>30000000</v>
      </c>
      <c r="R599" s="54">
        <v>314750000</v>
      </c>
      <c r="S599" s="54">
        <v>64235000</v>
      </c>
      <c r="T599" s="54">
        <v>210000000</v>
      </c>
      <c r="U599" s="54">
        <v>115080000</v>
      </c>
      <c r="V599" s="54">
        <v>149990000</v>
      </c>
      <c r="W599" s="54">
        <v>170710000</v>
      </c>
      <c r="X599" s="54">
        <v>42000000</v>
      </c>
      <c r="Y599" s="54">
        <v>225730000</v>
      </c>
      <c r="Z599" s="54">
        <v>80610000</v>
      </c>
      <c r="AA599" s="54">
        <v>125565000</v>
      </c>
      <c r="AB599" s="54">
        <v>750900000</v>
      </c>
      <c r="AC599" s="54">
        <v>769640000</v>
      </c>
      <c r="AD599" s="54">
        <v>296534000</v>
      </c>
      <c r="AE599" s="54">
        <v>333583000</v>
      </c>
      <c r="AF599" s="54">
        <v>47370000</v>
      </c>
      <c r="AG599" s="54">
        <v>0</v>
      </c>
      <c r="AH599" s="128" t="str">
        <f>VLOOKUP(B599,'Ma sector'!A:E,5,0)</f>
        <v>Dịch vụ Tiêu dùng</v>
      </c>
    </row>
    <row r="600" spans="1:34">
      <c r="A600" s="54" t="s">
        <v>657</v>
      </c>
      <c r="B600" s="54">
        <v>180</v>
      </c>
      <c r="C600" s="54">
        <v>2</v>
      </c>
      <c r="D600" s="54">
        <v>5159973000</v>
      </c>
      <c r="E600" s="54">
        <v>10369112000</v>
      </c>
      <c r="F600" s="54">
        <v>5622741000</v>
      </c>
      <c r="G600" s="54">
        <v>8091956000</v>
      </c>
      <c r="H600" s="54">
        <v>6144518000</v>
      </c>
      <c r="I600" s="54">
        <v>19396054000</v>
      </c>
      <c r="J600" s="54">
        <v>3927720000</v>
      </c>
      <c r="K600" s="54">
        <v>2744031000</v>
      </c>
      <c r="L600" s="54">
        <v>4775231000</v>
      </c>
      <c r="M600" s="54">
        <v>2802516000</v>
      </c>
      <c r="N600" s="54">
        <v>1610113000</v>
      </c>
      <c r="O600" s="54">
        <v>4474189000</v>
      </c>
      <c r="P600" s="54">
        <v>931621000</v>
      </c>
      <c r="Q600" s="54">
        <v>1514197000</v>
      </c>
      <c r="R600" s="54">
        <v>1094433000</v>
      </c>
      <c r="S600" s="54">
        <v>2916248000</v>
      </c>
      <c r="T600" s="54">
        <v>3561738000</v>
      </c>
      <c r="U600" s="54">
        <v>2177876000</v>
      </c>
      <c r="V600" s="54">
        <v>1705620000</v>
      </c>
      <c r="W600" s="54">
        <v>1945056000</v>
      </c>
      <c r="X600" s="54">
        <v>1010024000</v>
      </c>
      <c r="Y600" s="54">
        <v>1287378000</v>
      </c>
      <c r="Z600" s="54">
        <v>6054152000</v>
      </c>
      <c r="AA600" s="54">
        <v>1751350000</v>
      </c>
      <c r="AB600" s="54">
        <v>1684315000</v>
      </c>
      <c r="AC600" s="54">
        <v>3795924000</v>
      </c>
      <c r="AD600" s="54">
        <v>839895000</v>
      </c>
      <c r="AE600" s="54">
        <v>1273342000</v>
      </c>
      <c r="AF600" s="54">
        <v>1123793000</v>
      </c>
      <c r="AG600" s="54">
        <v>373278000</v>
      </c>
      <c r="AH600" s="128" t="str">
        <f>VLOOKUP(B600,'Ma sector'!A:E,5,0)</f>
        <v>Công nghiệp</v>
      </c>
    </row>
    <row r="601" spans="1:34">
      <c r="A601" s="54" t="s">
        <v>658</v>
      </c>
      <c r="B601" s="54">
        <v>336</v>
      </c>
      <c r="C601" s="54">
        <v>3</v>
      </c>
      <c r="D601" s="54">
        <v>3954186000</v>
      </c>
      <c r="E601" s="54">
        <v>6810977000</v>
      </c>
      <c r="F601" s="54">
        <v>5979708000</v>
      </c>
      <c r="G601" s="54">
        <v>3927074000</v>
      </c>
      <c r="H601" s="54">
        <v>3557217000</v>
      </c>
      <c r="I601" s="54">
        <v>14132928000</v>
      </c>
      <c r="J601" s="54">
        <v>9395337600</v>
      </c>
      <c r="K601" s="54">
        <v>9932474000</v>
      </c>
      <c r="L601" s="54">
        <v>8454557000</v>
      </c>
      <c r="M601" s="54">
        <v>7014071000</v>
      </c>
      <c r="N601" s="54">
        <v>8497894000</v>
      </c>
      <c r="O601" s="54">
        <v>6007278000</v>
      </c>
      <c r="P601" s="54">
        <v>6048239000</v>
      </c>
      <c r="Q601" s="54">
        <v>5944356000</v>
      </c>
      <c r="R601" s="54">
        <v>4827977000</v>
      </c>
      <c r="S601" s="54">
        <v>5258218000</v>
      </c>
      <c r="T601" s="54">
        <v>5127503000</v>
      </c>
      <c r="U601" s="54">
        <v>2656979000</v>
      </c>
      <c r="V601" s="54">
        <v>2126744500</v>
      </c>
      <c r="W601" s="54">
        <v>3074282000</v>
      </c>
      <c r="X601" s="54">
        <v>2307091000</v>
      </c>
      <c r="Y601" s="54">
        <v>2296414000</v>
      </c>
      <c r="Z601" s="54">
        <v>4072318000</v>
      </c>
      <c r="AA601" s="54">
        <v>2355068000</v>
      </c>
      <c r="AB601" s="54">
        <v>1970708000</v>
      </c>
      <c r="AC601" s="54">
        <v>1732762000</v>
      </c>
      <c r="AD601" s="54">
        <v>1595275000</v>
      </c>
      <c r="AE601" s="54">
        <v>1734818000</v>
      </c>
      <c r="AF601" s="54">
        <v>1351201000</v>
      </c>
      <c r="AG601" s="54">
        <v>811594000</v>
      </c>
      <c r="AH601" s="128" t="str">
        <f>VLOOKUP(B601,'Ma sector'!A:E,5,0)</f>
        <v>Tài chính</v>
      </c>
    </row>
    <row r="602" spans="1:34">
      <c r="A602" s="54" t="s">
        <v>659</v>
      </c>
      <c r="B602" s="54">
        <v>160</v>
      </c>
      <c r="C602" s="54">
        <v>4</v>
      </c>
      <c r="D602" s="54">
        <v>11660000</v>
      </c>
      <c r="E602" s="54">
        <v>59590000</v>
      </c>
      <c r="F602" s="54">
        <v>35650000</v>
      </c>
      <c r="G602" s="54">
        <v>19780000</v>
      </c>
      <c r="H602" s="54">
        <v>22150000</v>
      </c>
      <c r="I602" s="54">
        <v>81060000</v>
      </c>
      <c r="J602" s="54">
        <v>107010000</v>
      </c>
      <c r="K602" s="54">
        <v>71690000</v>
      </c>
      <c r="L602" s="54">
        <v>32290000</v>
      </c>
      <c r="M602" s="54">
        <v>54820000</v>
      </c>
      <c r="N602" s="54">
        <v>0</v>
      </c>
      <c r="O602" s="54">
        <v>0</v>
      </c>
      <c r="P602" s="54">
        <v>23940000</v>
      </c>
      <c r="Q602" s="54">
        <v>38500000</v>
      </c>
      <c r="R602" s="54">
        <v>1060000</v>
      </c>
      <c r="S602" s="54">
        <v>208170000</v>
      </c>
      <c r="T602" s="54">
        <v>1070000</v>
      </c>
      <c r="U602" s="54">
        <v>156790000</v>
      </c>
      <c r="V602" s="54">
        <v>0</v>
      </c>
      <c r="W602" s="54">
        <v>26130000</v>
      </c>
      <c r="X602" s="54">
        <v>653400</v>
      </c>
      <c r="Y602" s="54">
        <v>0</v>
      </c>
      <c r="Z602" s="54">
        <v>22070000</v>
      </c>
      <c r="AA602" s="54">
        <v>7700000</v>
      </c>
      <c r="AB602" s="54">
        <v>2220000</v>
      </c>
      <c r="AC602" s="54">
        <v>33600000</v>
      </c>
      <c r="AD602" s="54">
        <v>37800000</v>
      </c>
      <c r="AE602" s="54">
        <v>16480000</v>
      </c>
      <c r="AF602" s="54">
        <v>0</v>
      </c>
      <c r="AG602" s="54">
        <v>0</v>
      </c>
      <c r="AH602" s="128" t="str">
        <f>VLOOKUP(B602,'Ma sector'!A:E,5,0)</f>
        <v>Nguyên vật liệu</v>
      </c>
    </row>
    <row r="603" spans="1:34">
      <c r="A603" s="54" t="s">
        <v>660</v>
      </c>
      <c r="B603" s="54">
        <v>277</v>
      </c>
      <c r="C603" s="54">
        <v>4</v>
      </c>
      <c r="D603" s="54">
        <v>0</v>
      </c>
      <c r="E603" s="54">
        <v>270000</v>
      </c>
      <c r="F603" s="54">
        <v>0</v>
      </c>
      <c r="G603" s="54">
        <v>0</v>
      </c>
      <c r="H603" s="54">
        <v>0</v>
      </c>
      <c r="I603" s="54">
        <v>0</v>
      </c>
      <c r="J603" s="54">
        <v>6035000</v>
      </c>
      <c r="K603" s="54">
        <v>0</v>
      </c>
      <c r="L603" s="54">
        <v>19019000</v>
      </c>
      <c r="M603" s="54">
        <v>133000</v>
      </c>
      <c r="N603" s="54">
        <v>66193000</v>
      </c>
      <c r="O603" s="54">
        <v>670000</v>
      </c>
      <c r="P603" s="54">
        <v>143000</v>
      </c>
      <c r="Q603" s="54">
        <v>0</v>
      </c>
      <c r="R603" s="54">
        <v>69276000</v>
      </c>
      <c r="S603" s="54">
        <v>0</v>
      </c>
      <c r="T603" s="54">
        <v>4922000</v>
      </c>
      <c r="U603" s="54">
        <v>0</v>
      </c>
      <c r="V603" s="54">
        <v>0</v>
      </c>
      <c r="W603" s="54">
        <v>0</v>
      </c>
      <c r="X603" s="54">
        <v>142000</v>
      </c>
      <c r="Y603" s="54">
        <v>0</v>
      </c>
      <c r="Z603" s="54">
        <v>122470000</v>
      </c>
      <c r="AA603" s="54">
        <v>0</v>
      </c>
      <c r="AB603" s="54">
        <v>0</v>
      </c>
      <c r="AC603" s="54">
        <v>0</v>
      </c>
      <c r="AD603" s="54">
        <v>2660000</v>
      </c>
      <c r="AE603" s="54">
        <v>45241000</v>
      </c>
      <c r="AF603" s="54">
        <v>139000</v>
      </c>
      <c r="AG603" s="54">
        <v>3288000</v>
      </c>
      <c r="AH603" s="128" t="str">
        <f>VLOOKUP(B603,'Ma sector'!A:E,5,0)</f>
        <v>Tiện ích Cộng đồng</v>
      </c>
    </row>
    <row r="604" spans="1:34">
      <c r="A604" s="54" t="s">
        <v>661</v>
      </c>
      <c r="B604" s="54">
        <v>226</v>
      </c>
      <c r="C604" s="54">
        <v>4</v>
      </c>
      <c r="D604" s="54">
        <v>0</v>
      </c>
      <c r="E604" s="54">
        <v>0</v>
      </c>
      <c r="F604" s="54">
        <v>0</v>
      </c>
      <c r="G604" s="54">
        <v>7650000</v>
      </c>
      <c r="H604" s="54">
        <v>0</v>
      </c>
      <c r="I604" s="54">
        <v>0</v>
      </c>
      <c r="J604" s="54">
        <v>0</v>
      </c>
      <c r="K604" s="54">
        <v>0</v>
      </c>
      <c r="L604" s="54">
        <v>0</v>
      </c>
      <c r="M604" s="54">
        <v>0</v>
      </c>
      <c r="N604" s="54">
        <v>6900000</v>
      </c>
      <c r="O604" s="54">
        <v>0</v>
      </c>
      <c r="P604" s="54">
        <v>0</v>
      </c>
      <c r="Q604" s="54">
        <v>0</v>
      </c>
      <c r="R604" s="54">
        <v>0</v>
      </c>
      <c r="S604" s="54">
        <v>0</v>
      </c>
      <c r="T604" s="54">
        <v>1510000</v>
      </c>
      <c r="U604" s="54">
        <v>0</v>
      </c>
      <c r="V604" s="54">
        <v>0</v>
      </c>
      <c r="W604" s="54">
        <v>0</v>
      </c>
      <c r="X604" s="54">
        <v>0</v>
      </c>
      <c r="Y604" s="54">
        <v>16000000</v>
      </c>
      <c r="Z604" s="54">
        <v>0</v>
      </c>
      <c r="AA604" s="54">
        <v>1400700000</v>
      </c>
      <c r="AB604" s="54">
        <v>0</v>
      </c>
      <c r="AC604" s="54">
        <v>0</v>
      </c>
      <c r="AD604" s="54">
        <v>36000000</v>
      </c>
      <c r="AE604" s="54">
        <v>0</v>
      </c>
      <c r="AF604" s="54">
        <v>0</v>
      </c>
      <c r="AG604" s="54">
        <v>0</v>
      </c>
      <c r="AH604" s="128" t="str">
        <f>VLOOKUP(B604,'Ma sector'!A:E,5,0)</f>
        <v>Hàng Tiêu dùng</v>
      </c>
    </row>
    <row r="605" spans="1:34">
      <c r="A605" s="54" t="s">
        <v>662</v>
      </c>
      <c r="B605" s="54">
        <v>248</v>
      </c>
      <c r="C605" s="54">
        <v>4</v>
      </c>
      <c r="D605" s="54">
        <v>6870000</v>
      </c>
      <c r="E605" s="54">
        <v>33460000</v>
      </c>
      <c r="F605" s="54">
        <v>20050000</v>
      </c>
      <c r="G605" s="54">
        <v>53320000</v>
      </c>
      <c r="H605" s="54">
        <v>0</v>
      </c>
      <c r="I605" s="54">
        <v>0</v>
      </c>
      <c r="J605" s="54">
        <v>15500000</v>
      </c>
      <c r="K605" s="54">
        <v>3120000</v>
      </c>
      <c r="L605" s="54">
        <v>0</v>
      </c>
      <c r="M605" s="54">
        <v>3120000</v>
      </c>
      <c r="N605" s="54">
        <v>0</v>
      </c>
      <c r="O605" s="54">
        <v>0</v>
      </c>
      <c r="P605" s="54">
        <v>0</v>
      </c>
      <c r="Q605" s="54">
        <v>0</v>
      </c>
      <c r="R605" s="54">
        <v>18720000</v>
      </c>
      <c r="S605" s="54">
        <v>0</v>
      </c>
      <c r="T605" s="54">
        <v>6200000</v>
      </c>
      <c r="U605" s="54">
        <v>0</v>
      </c>
      <c r="V605" s="54">
        <v>0</v>
      </c>
      <c r="W605" s="54">
        <v>0</v>
      </c>
      <c r="X605" s="54">
        <v>0</v>
      </c>
      <c r="Y605" s="54">
        <v>0</v>
      </c>
      <c r="Z605" s="54">
        <v>0</v>
      </c>
      <c r="AA605" s="54">
        <v>2212000</v>
      </c>
      <c r="AB605" s="54">
        <v>0</v>
      </c>
      <c r="AC605" s="54">
        <v>15880000</v>
      </c>
      <c r="AD605" s="54">
        <v>1389360000</v>
      </c>
      <c r="AE605" s="54">
        <v>279770000</v>
      </c>
      <c r="AF605" s="54">
        <v>695500000</v>
      </c>
      <c r="AG605" s="54">
        <v>0</v>
      </c>
      <c r="AH605" s="128" t="str">
        <f>VLOOKUP(B605,'Ma sector'!A:E,5,0)</f>
        <v>Dịch vụ Tiêu dùng</v>
      </c>
    </row>
    <row r="606" spans="1:34">
      <c r="A606" s="54" t="s">
        <v>663</v>
      </c>
      <c r="B606" s="54">
        <v>214</v>
      </c>
      <c r="C606" s="54">
        <v>4</v>
      </c>
      <c r="D606" s="54">
        <v>12800000</v>
      </c>
      <c r="E606" s="54">
        <v>1300000</v>
      </c>
      <c r="F606" s="54">
        <v>19100000</v>
      </c>
      <c r="G606" s="54">
        <v>14100000</v>
      </c>
      <c r="H606" s="54">
        <v>155680000</v>
      </c>
      <c r="I606" s="54">
        <v>37730000</v>
      </c>
      <c r="J606" s="54">
        <v>24860000</v>
      </c>
      <c r="K606" s="54">
        <v>9120000</v>
      </c>
      <c r="L606" s="54">
        <v>4017000</v>
      </c>
      <c r="M606" s="54">
        <v>1320000</v>
      </c>
      <c r="N606" s="54">
        <v>952000</v>
      </c>
      <c r="O606" s="54">
        <v>27720000</v>
      </c>
      <c r="P606" s="54">
        <v>66320000</v>
      </c>
      <c r="Q606" s="54">
        <v>11530000</v>
      </c>
      <c r="R606" s="54">
        <v>34560000</v>
      </c>
      <c r="S606" s="54">
        <v>70200000</v>
      </c>
      <c r="T606" s="54">
        <v>1280000</v>
      </c>
      <c r="U606" s="54">
        <v>177760000</v>
      </c>
      <c r="V606" s="54">
        <v>6890000</v>
      </c>
      <c r="W606" s="54">
        <v>30010000</v>
      </c>
      <c r="X606" s="54">
        <v>4090000</v>
      </c>
      <c r="Y606" s="54">
        <v>93810000</v>
      </c>
      <c r="Z606" s="54">
        <v>52770000</v>
      </c>
      <c r="AA606" s="54">
        <v>17820000</v>
      </c>
      <c r="AB606" s="54">
        <v>119520000</v>
      </c>
      <c r="AC606" s="54">
        <v>39580000</v>
      </c>
      <c r="AD606" s="54">
        <v>98980000</v>
      </c>
      <c r="AE606" s="54">
        <v>2620000</v>
      </c>
      <c r="AF606" s="54">
        <v>17500000</v>
      </c>
      <c r="AG606" s="54">
        <v>2730000</v>
      </c>
      <c r="AH606" s="128" t="str">
        <f>VLOOKUP(B606,'Ma sector'!A:E,5,0)</f>
        <v>Hàng Tiêu dùng</v>
      </c>
    </row>
    <row r="607" spans="1:34">
      <c r="A607" s="54" t="s">
        <v>93</v>
      </c>
      <c r="B607" s="54">
        <v>181</v>
      </c>
      <c r="C607" s="54">
        <v>4</v>
      </c>
      <c r="D607" s="54">
        <v>131000000</v>
      </c>
      <c r="E607" s="54">
        <v>58070000</v>
      </c>
      <c r="F607" s="54">
        <v>2250000</v>
      </c>
      <c r="G607" s="54">
        <v>103840000</v>
      </c>
      <c r="H607" s="54">
        <v>79867000</v>
      </c>
      <c r="I607" s="54">
        <v>320005000</v>
      </c>
      <c r="J607" s="54">
        <v>187140000</v>
      </c>
      <c r="K607" s="54">
        <v>657000000</v>
      </c>
      <c r="L607" s="54">
        <v>596465000</v>
      </c>
      <c r="M607" s="54">
        <v>401546000</v>
      </c>
      <c r="N607" s="54">
        <v>221410000</v>
      </c>
      <c r="O607" s="54">
        <v>0</v>
      </c>
      <c r="P607" s="54">
        <v>52246000</v>
      </c>
      <c r="Q607" s="54">
        <v>21824000</v>
      </c>
      <c r="R607" s="54">
        <v>291547000</v>
      </c>
      <c r="S607" s="54">
        <v>36137000</v>
      </c>
      <c r="T607" s="54">
        <v>19600000</v>
      </c>
      <c r="U607" s="54">
        <v>97980000</v>
      </c>
      <c r="V607" s="54">
        <v>99904000</v>
      </c>
      <c r="W607" s="54">
        <v>60166000</v>
      </c>
      <c r="X607" s="54">
        <v>57000000</v>
      </c>
      <c r="Y607" s="54">
        <v>192354000</v>
      </c>
      <c r="Z607" s="54">
        <v>111430000</v>
      </c>
      <c r="AA607" s="54">
        <v>18871000</v>
      </c>
      <c r="AB607" s="54">
        <v>980000</v>
      </c>
      <c r="AC607" s="54">
        <v>970000</v>
      </c>
      <c r="AD607" s="54">
        <v>40784000</v>
      </c>
      <c r="AE607" s="54">
        <v>92096000</v>
      </c>
      <c r="AF607" s="54">
        <v>207552000</v>
      </c>
      <c r="AG607" s="54">
        <v>182814000</v>
      </c>
      <c r="AH607" s="128" t="str">
        <f>VLOOKUP(B607,'Ma sector'!A:E,5,0)</f>
        <v>Công nghiệp</v>
      </c>
    </row>
    <row r="608" spans="1:34">
      <c r="A608" s="54" t="s">
        <v>664</v>
      </c>
      <c r="B608" s="54">
        <v>160</v>
      </c>
      <c r="C608" s="54">
        <v>4</v>
      </c>
      <c r="D608" s="54">
        <v>178540000</v>
      </c>
      <c r="E608" s="54">
        <v>499485000</v>
      </c>
      <c r="F608" s="54">
        <v>93540000</v>
      </c>
      <c r="G608" s="54">
        <v>209450000</v>
      </c>
      <c r="H608" s="54">
        <v>37430000</v>
      </c>
      <c r="I608" s="54">
        <v>628710000</v>
      </c>
      <c r="J608" s="54">
        <v>101205000</v>
      </c>
      <c r="K608" s="54">
        <v>159250000</v>
      </c>
      <c r="L608" s="54">
        <v>167230000</v>
      </c>
      <c r="M608" s="54">
        <v>112200000</v>
      </c>
      <c r="N608" s="54">
        <v>278990000</v>
      </c>
      <c r="O608" s="54">
        <v>294745000</v>
      </c>
      <c r="P608" s="54">
        <v>115140000</v>
      </c>
      <c r="Q608" s="54">
        <v>396370000</v>
      </c>
      <c r="R608" s="54">
        <v>362310000</v>
      </c>
      <c r="S608" s="54">
        <v>242250000</v>
      </c>
      <c r="T608" s="54">
        <v>14230000</v>
      </c>
      <c r="U608" s="54">
        <v>827310000</v>
      </c>
      <c r="V608" s="54">
        <v>421850000</v>
      </c>
      <c r="W608" s="54">
        <v>6430000</v>
      </c>
      <c r="X608" s="54">
        <v>0</v>
      </c>
      <c r="Y608" s="54">
        <v>7490000</v>
      </c>
      <c r="Z608" s="54">
        <v>99580000</v>
      </c>
      <c r="AA608" s="54">
        <v>0</v>
      </c>
      <c r="AB608" s="54">
        <v>110290000</v>
      </c>
      <c r="AC608" s="54">
        <v>78740000</v>
      </c>
      <c r="AD608" s="54">
        <v>489600000</v>
      </c>
      <c r="AE608" s="54">
        <v>143850000</v>
      </c>
      <c r="AF608" s="54">
        <v>3210000</v>
      </c>
      <c r="AG608" s="54">
        <v>87590000</v>
      </c>
      <c r="AH608" s="128" t="str">
        <f>VLOOKUP(B608,'Ma sector'!A:E,5,0)</f>
        <v>Nguyên vật liệu</v>
      </c>
    </row>
    <row r="609" spans="1:34">
      <c r="A609" s="54" t="s">
        <v>78</v>
      </c>
      <c r="B609" s="54">
        <v>218</v>
      </c>
      <c r="C609" s="54">
        <v>4</v>
      </c>
      <c r="D609" s="54">
        <v>87250000</v>
      </c>
      <c r="E609" s="54">
        <v>66459000</v>
      </c>
      <c r="F609" s="54">
        <v>268425000</v>
      </c>
      <c r="G609" s="54">
        <v>124650000</v>
      </c>
      <c r="H609" s="54">
        <v>33870000</v>
      </c>
      <c r="I609" s="54">
        <v>410103500</v>
      </c>
      <c r="J609" s="54">
        <v>225090000</v>
      </c>
      <c r="K609" s="54">
        <v>112779000</v>
      </c>
      <c r="L609" s="54">
        <v>138494500</v>
      </c>
      <c r="M609" s="54">
        <v>62098000</v>
      </c>
      <c r="N609" s="54">
        <v>244060000</v>
      </c>
      <c r="O609" s="54">
        <v>311760000</v>
      </c>
      <c r="P609" s="54">
        <v>56625000</v>
      </c>
      <c r="Q609" s="54">
        <v>979030000</v>
      </c>
      <c r="R609" s="54">
        <v>143847500</v>
      </c>
      <c r="S609" s="54">
        <v>70608000</v>
      </c>
      <c r="T609" s="54">
        <v>332940000</v>
      </c>
      <c r="U609" s="54">
        <v>230810000</v>
      </c>
      <c r="V609" s="54">
        <v>257420000</v>
      </c>
      <c r="W609" s="54">
        <v>232770000</v>
      </c>
      <c r="X609" s="54">
        <v>13200000</v>
      </c>
      <c r="Y609" s="54">
        <v>402680000</v>
      </c>
      <c r="Z609" s="54">
        <v>276790000</v>
      </c>
      <c r="AA609" s="54">
        <v>71129000</v>
      </c>
      <c r="AB609" s="54">
        <v>154430000</v>
      </c>
      <c r="AC609" s="54">
        <v>220820000</v>
      </c>
      <c r="AD609" s="54">
        <v>116930000</v>
      </c>
      <c r="AE609" s="54">
        <v>552920000</v>
      </c>
      <c r="AF609" s="54">
        <v>424810000</v>
      </c>
      <c r="AH609" s="128" t="str">
        <f>VLOOKUP(B609,'Ma sector'!A:E,5,0)</f>
        <v>Hàng Tiêu dùng</v>
      </c>
    </row>
    <row r="610" spans="1:34">
      <c r="A610" s="54" t="s">
        <v>665</v>
      </c>
      <c r="B610" s="54">
        <v>274</v>
      </c>
      <c r="C610" s="54">
        <v>4</v>
      </c>
      <c r="D610" s="54">
        <v>588000</v>
      </c>
      <c r="E610" s="54">
        <v>0</v>
      </c>
      <c r="F610" s="54">
        <v>960000</v>
      </c>
      <c r="G610" s="54">
        <v>57700000</v>
      </c>
      <c r="H610" s="54">
        <v>7008000</v>
      </c>
      <c r="I610" s="54">
        <v>19296000</v>
      </c>
      <c r="J610" s="54">
        <v>0</v>
      </c>
      <c r="K610" s="54">
        <v>9341000</v>
      </c>
      <c r="L610" s="54">
        <v>99000</v>
      </c>
      <c r="M610" s="54">
        <v>102000</v>
      </c>
      <c r="N610" s="54">
        <v>2198000</v>
      </c>
      <c r="O610" s="54">
        <v>19120000</v>
      </c>
      <c r="P610" s="54">
        <v>47979000</v>
      </c>
      <c r="Q610" s="54">
        <v>10260000</v>
      </c>
      <c r="R610" s="54">
        <v>2144000</v>
      </c>
      <c r="S610" s="54">
        <v>0</v>
      </c>
      <c r="T610" s="54">
        <v>1209000</v>
      </c>
      <c r="U610" s="54">
        <v>25930000</v>
      </c>
      <c r="V610" s="54">
        <v>15200000</v>
      </c>
      <c r="W610" s="54">
        <v>19570000</v>
      </c>
      <c r="X610" s="54">
        <v>0</v>
      </c>
      <c r="Y610" s="54">
        <v>285000</v>
      </c>
      <c r="Z610" s="54">
        <v>0</v>
      </c>
      <c r="AA610" s="54">
        <v>0</v>
      </c>
      <c r="AB610" s="54">
        <v>54690000</v>
      </c>
      <c r="AC610" s="54">
        <v>83674000</v>
      </c>
      <c r="AD610" s="54">
        <v>67168000</v>
      </c>
      <c r="AE610" s="54">
        <v>0</v>
      </c>
      <c r="AF610" s="54">
        <v>0</v>
      </c>
      <c r="AG610" s="54">
        <v>47592000</v>
      </c>
      <c r="AH610" s="128" t="str">
        <f>VLOOKUP(B610,'Ma sector'!A:E,5,0)</f>
        <v>Tiện ích Cộng đồng</v>
      </c>
    </row>
    <row r="611" spans="1:34">
      <c r="A611" s="54" t="s">
        <v>666</v>
      </c>
      <c r="B611" s="54">
        <v>186</v>
      </c>
      <c r="C611" s="54">
        <v>4</v>
      </c>
      <c r="D611" s="54">
        <v>64001000</v>
      </c>
      <c r="E611" s="54">
        <v>236169000</v>
      </c>
      <c r="F611" s="54">
        <v>106363000</v>
      </c>
      <c r="G611" s="54">
        <v>372273000</v>
      </c>
      <c r="H611" s="54">
        <v>248562000</v>
      </c>
      <c r="I611" s="54">
        <v>248370000</v>
      </c>
      <c r="J611" s="54">
        <v>453814000</v>
      </c>
      <c r="K611" s="54">
        <v>209440000</v>
      </c>
      <c r="L611" s="54">
        <v>290025000</v>
      </c>
      <c r="M611" s="54">
        <v>98814000</v>
      </c>
      <c r="N611" s="54">
        <v>593893000</v>
      </c>
      <c r="O611" s="54">
        <v>218242000</v>
      </c>
      <c r="P611" s="54">
        <v>71280000</v>
      </c>
      <c r="Q611" s="54">
        <v>22040000</v>
      </c>
      <c r="R611" s="54">
        <v>91964000</v>
      </c>
      <c r="S611" s="54">
        <v>44228000</v>
      </c>
      <c r="T611" s="54">
        <v>107716000</v>
      </c>
      <c r="U611" s="54">
        <v>94715000</v>
      </c>
      <c r="V611" s="54">
        <v>221050000</v>
      </c>
      <c r="W611" s="54">
        <v>76980000</v>
      </c>
      <c r="X611" s="54">
        <v>68470000</v>
      </c>
      <c r="Y611" s="54">
        <v>209520000</v>
      </c>
      <c r="Z611" s="54">
        <v>11400000</v>
      </c>
      <c r="AA611" s="54">
        <v>415414000</v>
      </c>
      <c r="AB611" s="54">
        <v>122234000</v>
      </c>
      <c r="AC611" s="54">
        <v>0</v>
      </c>
      <c r="AD611" s="54">
        <v>343624000</v>
      </c>
      <c r="AE611" s="54">
        <v>80145000</v>
      </c>
      <c r="AF611" s="54">
        <v>98925000</v>
      </c>
      <c r="AG611" s="54">
        <v>26799000</v>
      </c>
      <c r="AH611" s="128" t="str">
        <f>VLOOKUP(B611,'Ma sector'!A:E,5,0)</f>
        <v>Công nghiệp</v>
      </c>
    </row>
    <row r="612" spans="1:34">
      <c r="A612" s="54" t="s">
        <v>667</v>
      </c>
      <c r="B612" s="54">
        <v>336</v>
      </c>
      <c r="C612" s="54">
        <v>4</v>
      </c>
      <c r="D612" s="54">
        <v>0</v>
      </c>
      <c r="E612" s="54">
        <v>410000</v>
      </c>
      <c r="F612" s="54">
        <v>2087000</v>
      </c>
      <c r="G612" s="54">
        <v>740000</v>
      </c>
      <c r="H612" s="54">
        <v>20100000</v>
      </c>
      <c r="I612" s="54">
        <v>96060000</v>
      </c>
      <c r="J612" s="54">
        <v>80820000</v>
      </c>
      <c r="K612" s="54">
        <v>40470000</v>
      </c>
      <c r="L612" s="54">
        <v>11840000</v>
      </c>
      <c r="M612" s="54">
        <v>4100000</v>
      </c>
      <c r="N612" s="54">
        <v>323700000</v>
      </c>
      <c r="O612" s="54">
        <v>410000</v>
      </c>
      <c r="P612" s="54">
        <v>86370000</v>
      </c>
      <c r="Q612" s="54">
        <v>305460000</v>
      </c>
      <c r="R612" s="54">
        <v>61270000</v>
      </c>
      <c r="S612" s="54">
        <v>74580000</v>
      </c>
      <c r="T612" s="54">
        <v>144580000</v>
      </c>
      <c r="U612" s="54">
        <v>268530000</v>
      </c>
      <c r="V612" s="54">
        <v>346320000</v>
      </c>
      <c r="W612" s="54">
        <v>104310000</v>
      </c>
      <c r="X612" s="54">
        <v>46800000</v>
      </c>
      <c r="Y612" s="54">
        <v>121590000</v>
      </c>
      <c r="Z612" s="54">
        <v>104910000</v>
      </c>
      <c r="AA612" s="54">
        <v>1520000</v>
      </c>
      <c r="AB612" s="54">
        <v>0</v>
      </c>
      <c r="AC612" s="54">
        <v>1530000</v>
      </c>
      <c r="AD612" s="54">
        <v>47500000</v>
      </c>
      <c r="AE612" s="54">
        <v>55480000</v>
      </c>
      <c r="AF612" s="54">
        <v>0</v>
      </c>
      <c r="AG612" s="54">
        <v>41850000</v>
      </c>
      <c r="AH612" s="128" t="str">
        <f>VLOOKUP(B612,'Ma sector'!A:E,5,0)</f>
        <v>Tài chính</v>
      </c>
    </row>
    <row r="613" spans="1:34">
      <c r="A613" s="54" t="s">
        <v>668</v>
      </c>
      <c r="B613" s="54">
        <v>336</v>
      </c>
      <c r="C613" s="54">
        <v>4</v>
      </c>
      <c r="D613" s="54">
        <v>1850000</v>
      </c>
      <c r="E613" s="54">
        <v>55500000</v>
      </c>
      <c r="F613" s="54">
        <v>0</v>
      </c>
      <c r="G613" s="54">
        <v>35875000</v>
      </c>
      <c r="H613" s="54">
        <v>62825000</v>
      </c>
      <c r="I613" s="54">
        <v>34652000</v>
      </c>
      <c r="J613" s="54">
        <v>17500000</v>
      </c>
      <c r="K613" s="54">
        <v>0</v>
      </c>
      <c r="L613" s="54">
        <v>185000</v>
      </c>
      <c r="M613" s="54">
        <v>182000</v>
      </c>
      <c r="N613" s="54">
        <v>358000</v>
      </c>
      <c r="O613" s="54">
        <v>40580000</v>
      </c>
      <c r="P613" s="54">
        <v>0</v>
      </c>
      <c r="Q613" s="54">
        <v>0</v>
      </c>
      <c r="R613" s="54">
        <v>0</v>
      </c>
      <c r="S613" s="54">
        <v>0</v>
      </c>
      <c r="T613" s="54">
        <v>0</v>
      </c>
      <c r="U613" s="54">
        <v>1792475000</v>
      </c>
      <c r="V613" s="54">
        <v>543576000</v>
      </c>
      <c r="W613" s="54">
        <v>350175000</v>
      </c>
      <c r="X613" s="54">
        <v>472300000</v>
      </c>
      <c r="Y613" s="54">
        <v>1505000000</v>
      </c>
      <c r="Z613" s="54">
        <v>1096580000</v>
      </c>
      <c r="AA613" s="54">
        <v>770900000</v>
      </c>
      <c r="AB613" s="54">
        <v>945400000</v>
      </c>
      <c r="AC613" s="54">
        <v>350000000</v>
      </c>
      <c r="AD613" s="54">
        <v>365400000</v>
      </c>
      <c r="AE613" s="54">
        <v>1120075000</v>
      </c>
      <c r="AF613" s="54">
        <v>806750000</v>
      </c>
      <c r="AG613" s="54">
        <v>679000000</v>
      </c>
      <c r="AH613" s="128" t="str">
        <f>VLOOKUP(B613,'Ma sector'!A:E,5,0)</f>
        <v>Tài chính</v>
      </c>
    </row>
    <row r="614" spans="1:34">
      <c r="A614" s="54" t="s">
        <v>669</v>
      </c>
      <c r="B614" s="54">
        <v>194</v>
      </c>
      <c r="C614" s="54">
        <v>4</v>
      </c>
      <c r="D614" s="54">
        <v>0</v>
      </c>
      <c r="E614" s="54">
        <v>3500000</v>
      </c>
      <c r="F614" s="54">
        <v>1150000</v>
      </c>
      <c r="G614" s="54">
        <v>4020000</v>
      </c>
      <c r="H614" s="54">
        <v>0</v>
      </c>
      <c r="I614" s="54">
        <v>4000000</v>
      </c>
      <c r="J614" s="54">
        <v>3460000</v>
      </c>
      <c r="K614" s="54">
        <v>18620000</v>
      </c>
      <c r="L614" s="54">
        <v>0</v>
      </c>
      <c r="M614" s="54">
        <v>0</v>
      </c>
      <c r="N614" s="54">
        <v>3360000</v>
      </c>
      <c r="O614" s="54">
        <v>18400000</v>
      </c>
      <c r="P614" s="54">
        <v>960000</v>
      </c>
      <c r="Q614" s="54">
        <v>8050000</v>
      </c>
      <c r="R614" s="54">
        <v>1200000</v>
      </c>
      <c r="S614" s="54">
        <v>5950000</v>
      </c>
      <c r="T614" s="54">
        <v>2300000</v>
      </c>
      <c r="U614" s="54">
        <v>0</v>
      </c>
      <c r="V614" s="54">
        <v>5490000</v>
      </c>
      <c r="W614" s="54">
        <v>2760000</v>
      </c>
      <c r="X614" s="54">
        <v>0</v>
      </c>
      <c r="Y614" s="54">
        <v>0</v>
      </c>
      <c r="Z614" s="54">
        <v>0</v>
      </c>
      <c r="AA614" s="54">
        <v>0</v>
      </c>
      <c r="AB614" s="54">
        <v>2300000</v>
      </c>
      <c r="AC614" s="54">
        <v>0</v>
      </c>
      <c r="AD614" s="54">
        <v>240000</v>
      </c>
      <c r="AE614" s="54">
        <v>0</v>
      </c>
      <c r="AF614" s="54">
        <v>0</v>
      </c>
      <c r="AG614" s="54">
        <v>0</v>
      </c>
      <c r="AH614" s="128" t="str">
        <f>VLOOKUP(B614,'Ma sector'!A:E,5,0)</f>
        <v>Công nghiệp</v>
      </c>
    </row>
    <row r="615" spans="1:34">
      <c r="A615" s="54" t="s">
        <v>670</v>
      </c>
      <c r="B615" s="54">
        <v>181</v>
      </c>
      <c r="C615" s="54">
        <v>4</v>
      </c>
      <c r="D615" s="54">
        <v>3000000</v>
      </c>
      <c r="E615" s="54">
        <v>1040000</v>
      </c>
      <c r="F615" s="54">
        <v>27175000</v>
      </c>
      <c r="G615" s="54">
        <v>33330000</v>
      </c>
      <c r="H615" s="54">
        <v>310000</v>
      </c>
      <c r="I615" s="54">
        <v>14630000</v>
      </c>
      <c r="J615" s="54">
        <v>29000000</v>
      </c>
      <c r="K615" s="54">
        <v>35350000</v>
      </c>
      <c r="L615" s="54">
        <v>29482000</v>
      </c>
      <c r="M615" s="54">
        <v>36190000</v>
      </c>
      <c r="N615" s="54">
        <v>43460000</v>
      </c>
      <c r="O615" s="54">
        <v>6840000</v>
      </c>
      <c r="P615" s="54">
        <v>29750000</v>
      </c>
      <c r="Q615" s="54">
        <v>10550000</v>
      </c>
      <c r="R615" s="54">
        <v>0</v>
      </c>
      <c r="S615" s="54">
        <v>15370000</v>
      </c>
      <c r="T615" s="54">
        <v>19120000</v>
      </c>
      <c r="U615" s="54">
        <v>11150000</v>
      </c>
      <c r="V615" s="54">
        <v>6400000</v>
      </c>
      <c r="W615" s="54">
        <v>6880000</v>
      </c>
      <c r="X615" s="54">
        <v>0</v>
      </c>
      <c r="Y615" s="54">
        <v>0</v>
      </c>
      <c r="Z615" s="54">
        <v>330000</v>
      </c>
      <c r="AA615" s="54">
        <v>940000</v>
      </c>
      <c r="AB615" s="54">
        <v>41230000</v>
      </c>
      <c r="AC615" s="54">
        <v>14330000</v>
      </c>
      <c r="AD615" s="54">
        <v>20400000</v>
      </c>
      <c r="AE615" s="54">
        <v>30580000</v>
      </c>
      <c r="AF615" s="54">
        <v>300000</v>
      </c>
      <c r="AG615" s="54">
        <v>16500000</v>
      </c>
      <c r="AH615" s="128" t="str">
        <f>VLOOKUP(B615,'Ma sector'!A:E,5,0)</f>
        <v>Công nghiệp</v>
      </c>
    </row>
    <row r="616" spans="1:34">
      <c r="A616" s="54" t="s">
        <v>671</v>
      </c>
      <c r="B616" s="54">
        <v>180</v>
      </c>
      <c r="C616" s="54">
        <v>4</v>
      </c>
      <c r="D616" s="54">
        <v>14810000</v>
      </c>
      <c r="E616" s="54">
        <v>0</v>
      </c>
      <c r="F616" s="54">
        <v>0</v>
      </c>
      <c r="G616" s="54">
        <v>0</v>
      </c>
      <c r="H616" s="54">
        <v>0</v>
      </c>
      <c r="I616" s="54">
        <v>14600000</v>
      </c>
      <c r="J616" s="54">
        <v>0</v>
      </c>
      <c r="K616" s="54">
        <v>53180000</v>
      </c>
      <c r="L616" s="54">
        <v>1120000</v>
      </c>
      <c r="M616" s="54">
        <v>648000</v>
      </c>
      <c r="N616" s="54">
        <v>360000</v>
      </c>
      <c r="O616" s="54">
        <v>0</v>
      </c>
      <c r="P616" s="54">
        <v>0</v>
      </c>
      <c r="Q616" s="54">
        <v>0</v>
      </c>
      <c r="R616" s="54">
        <v>8250000</v>
      </c>
      <c r="S616" s="54">
        <v>0</v>
      </c>
      <c r="T616" s="54">
        <v>5250000</v>
      </c>
      <c r="U616" s="54">
        <v>510000</v>
      </c>
      <c r="V616" s="54">
        <v>0</v>
      </c>
      <c r="W616" s="54">
        <v>0</v>
      </c>
      <c r="X616" s="54">
        <v>0</v>
      </c>
      <c r="Y616" s="54">
        <v>680000</v>
      </c>
      <c r="Z616" s="54">
        <v>620000</v>
      </c>
      <c r="AA616" s="54">
        <v>168000</v>
      </c>
      <c r="AB616" s="54">
        <v>0</v>
      </c>
      <c r="AC616" s="54">
        <v>0</v>
      </c>
      <c r="AD616" s="54">
        <v>0</v>
      </c>
      <c r="AE616" s="54">
        <v>0</v>
      </c>
      <c r="AF616" s="54">
        <v>6000000</v>
      </c>
      <c r="AG616" s="54">
        <v>0</v>
      </c>
      <c r="AH616" s="128" t="str">
        <f>VLOOKUP(B616,'Ma sector'!A:E,5,0)</f>
        <v>Công nghiệp</v>
      </c>
    </row>
    <row r="617" spans="1:34">
      <c r="A617" s="54" t="s">
        <v>672</v>
      </c>
      <c r="B617" s="54">
        <v>228</v>
      </c>
      <c r="C617" s="54">
        <v>4</v>
      </c>
      <c r="D617" s="54">
        <v>2289000</v>
      </c>
      <c r="E617" s="54">
        <v>29401000</v>
      </c>
      <c r="F617" s="54">
        <v>304000</v>
      </c>
      <c r="G617" s="54">
        <v>34892000</v>
      </c>
      <c r="H617" s="54">
        <v>0</v>
      </c>
      <c r="I617" s="54">
        <v>109505000</v>
      </c>
      <c r="J617" s="54">
        <v>43810000</v>
      </c>
      <c r="K617" s="54">
        <v>37850000</v>
      </c>
      <c r="L617" s="54">
        <v>299000</v>
      </c>
      <c r="M617" s="54">
        <v>116051000</v>
      </c>
      <c r="N617" s="54">
        <v>176361000</v>
      </c>
      <c r="O617" s="54">
        <v>0</v>
      </c>
      <c r="P617" s="54">
        <v>907813000</v>
      </c>
      <c r="Q617" s="54">
        <v>540327000</v>
      </c>
      <c r="R617" s="54">
        <v>35430000</v>
      </c>
      <c r="S617" s="54">
        <v>360368000</v>
      </c>
      <c r="T617" s="54">
        <v>704080000</v>
      </c>
      <c r="U617" s="54">
        <v>760025000</v>
      </c>
      <c r="V617" s="54">
        <v>21847000</v>
      </c>
      <c r="W617" s="54">
        <v>376876000</v>
      </c>
      <c r="X617" s="54">
        <v>242933000</v>
      </c>
      <c r="Y617" s="54">
        <v>482427000</v>
      </c>
      <c r="Z617" s="54">
        <v>430517000</v>
      </c>
      <c r="AA617" s="54">
        <v>5116178000</v>
      </c>
      <c r="AB617" s="54">
        <v>48230000</v>
      </c>
      <c r="AC617" s="54">
        <v>2110000</v>
      </c>
      <c r="AD617" s="54">
        <v>0</v>
      </c>
      <c r="AE617" s="54">
        <v>33028000</v>
      </c>
      <c r="AF617" s="54">
        <v>12090000</v>
      </c>
      <c r="AG617" s="54">
        <v>2682000</v>
      </c>
      <c r="AH617" s="128" t="str">
        <f>VLOOKUP(B617,'Ma sector'!A:E,5,0)</f>
        <v>Hàng Tiêu dùng</v>
      </c>
    </row>
    <row r="618" spans="1:34">
      <c r="A618" s="54" t="s">
        <v>673</v>
      </c>
      <c r="B618" s="54">
        <v>159</v>
      </c>
      <c r="C618" s="54">
        <v>3</v>
      </c>
      <c r="D618" s="54">
        <v>1934718000</v>
      </c>
      <c r="E618" s="54">
        <v>5704221000</v>
      </c>
      <c r="F618" s="54">
        <v>8981103000</v>
      </c>
      <c r="G618" s="54">
        <v>10607989000</v>
      </c>
      <c r="H618" s="54">
        <v>7502199000</v>
      </c>
      <c r="I618" s="54">
        <v>12193278000</v>
      </c>
      <c r="J618" s="54">
        <v>16979352000</v>
      </c>
      <c r="K618" s="54">
        <v>13553326000</v>
      </c>
      <c r="L618" s="54">
        <v>10640219000</v>
      </c>
      <c r="M618" s="54">
        <v>6602428000</v>
      </c>
      <c r="N618" s="54">
        <v>10496262000</v>
      </c>
      <c r="O618" s="54">
        <v>8017203000</v>
      </c>
      <c r="P618" s="54">
        <v>10684161800</v>
      </c>
      <c r="Q618" s="54">
        <v>14988846000</v>
      </c>
      <c r="R618" s="54">
        <v>8724559000</v>
      </c>
      <c r="S618" s="54">
        <v>12993010000</v>
      </c>
      <c r="T618" s="54">
        <v>13303987000</v>
      </c>
      <c r="U618" s="54">
        <v>5793646000</v>
      </c>
      <c r="V618" s="54">
        <v>6039980000</v>
      </c>
      <c r="W618" s="54">
        <v>5797100000</v>
      </c>
      <c r="X618" s="54">
        <v>5035997000</v>
      </c>
      <c r="Y618" s="54">
        <v>3564354000</v>
      </c>
      <c r="Z618" s="54">
        <v>10224456000</v>
      </c>
      <c r="AA618" s="54">
        <v>4562563000</v>
      </c>
      <c r="AB618" s="54">
        <v>4695710000</v>
      </c>
      <c r="AC618" s="54">
        <v>9390027000</v>
      </c>
      <c r="AD618" s="54">
        <v>2882172000</v>
      </c>
      <c r="AE618" s="54">
        <v>5465711000</v>
      </c>
      <c r="AF618" s="54">
        <v>5852087000</v>
      </c>
      <c r="AG618" s="54">
        <v>3267560000</v>
      </c>
      <c r="AH618" s="128" t="str">
        <f>VLOOKUP(B618,'Ma sector'!A:E,5,0)</f>
        <v>Nguyên vật liệu</v>
      </c>
    </row>
    <row r="619" spans="1:34">
      <c r="A619" s="54" t="s">
        <v>674</v>
      </c>
      <c r="B619" s="54">
        <v>275</v>
      </c>
      <c r="C619" s="54">
        <v>4</v>
      </c>
      <c r="D619" s="54">
        <v>1840000</v>
      </c>
      <c r="E619" s="54">
        <v>0</v>
      </c>
      <c r="F619" s="54">
        <v>18180000</v>
      </c>
      <c r="G619" s="54">
        <v>0</v>
      </c>
      <c r="H619" s="54">
        <v>0</v>
      </c>
      <c r="I619" s="54">
        <v>12000000</v>
      </c>
      <c r="J619" s="54">
        <v>1050000</v>
      </c>
      <c r="K619" s="54">
        <v>0</v>
      </c>
      <c r="L619" s="54">
        <v>34007500</v>
      </c>
      <c r="M619" s="54">
        <v>0</v>
      </c>
      <c r="N619" s="54">
        <v>0</v>
      </c>
      <c r="O619" s="54">
        <v>32400000</v>
      </c>
      <c r="P619" s="54">
        <v>7060000</v>
      </c>
      <c r="Q619" s="54">
        <v>141650000</v>
      </c>
      <c r="R619" s="54">
        <v>42180000</v>
      </c>
      <c r="S619" s="54">
        <v>0</v>
      </c>
      <c r="T619" s="54">
        <v>0</v>
      </c>
      <c r="U619" s="54">
        <v>1920000</v>
      </c>
      <c r="V619" s="54">
        <v>5100000</v>
      </c>
      <c r="W619" s="54">
        <v>460000</v>
      </c>
      <c r="X619" s="54">
        <v>0</v>
      </c>
      <c r="Y619" s="54">
        <v>61940000</v>
      </c>
      <c r="Z619" s="54">
        <v>0</v>
      </c>
      <c r="AA619" s="54">
        <v>4020000</v>
      </c>
      <c r="AB619" s="54">
        <v>1050000</v>
      </c>
      <c r="AC619" s="54">
        <v>0</v>
      </c>
      <c r="AD619" s="54">
        <v>0</v>
      </c>
      <c r="AE619" s="54">
        <v>0</v>
      </c>
      <c r="AF619" s="54">
        <v>0</v>
      </c>
      <c r="AG619" s="54">
        <v>1120000</v>
      </c>
      <c r="AH619" s="128" t="str">
        <f>VLOOKUP(B619,'Ma sector'!A:E,5,0)</f>
        <v>Tiện ích Cộng đồng</v>
      </c>
    </row>
    <row r="620" spans="1:34">
      <c r="A620" s="54" t="s">
        <v>675</v>
      </c>
      <c r="B620" s="54">
        <v>274</v>
      </c>
      <c r="C620" s="54">
        <v>3</v>
      </c>
      <c r="D620" s="54">
        <v>2238000</v>
      </c>
      <c r="E620" s="54">
        <v>36420000</v>
      </c>
      <c r="F620" s="54">
        <v>42300000</v>
      </c>
      <c r="G620" s="54">
        <v>220846000</v>
      </c>
      <c r="H620" s="54">
        <v>212728000</v>
      </c>
      <c r="I620" s="54">
        <v>420655000</v>
      </c>
      <c r="J620" s="54">
        <v>330000</v>
      </c>
      <c r="K620" s="54">
        <v>28610000</v>
      </c>
      <c r="L620" s="54">
        <v>14500000</v>
      </c>
      <c r="M620" s="54">
        <v>423625000</v>
      </c>
      <c r="N620" s="54">
        <v>7655000</v>
      </c>
      <c r="O620" s="54">
        <v>16545000</v>
      </c>
      <c r="P620" s="54">
        <v>177210000</v>
      </c>
      <c r="Q620" s="54">
        <v>128217000</v>
      </c>
      <c r="R620" s="54">
        <v>428182000</v>
      </c>
      <c r="S620" s="54">
        <v>8548000</v>
      </c>
      <c r="T620" s="54">
        <v>270830000</v>
      </c>
      <c r="U620" s="54">
        <v>247990000</v>
      </c>
      <c r="V620" s="54">
        <v>15554000</v>
      </c>
      <c r="W620" s="54">
        <v>16940000</v>
      </c>
      <c r="X620" s="54">
        <v>41714000</v>
      </c>
      <c r="Y620" s="54">
        <v>439054000</v>
      </c>
      <c r="Z620" s="54">
        <v>5890000</v>
      </c>
      <c r="AA620" s="54">
        <v>14500000</v>
      </c>
      <c r="AB620" s="54">
        <v>8750000</v>
      </c>
      <c r="AC620" s="54">
        <v>11755000</v>
      </c>
      <c r="AD620" s="54">
        <v>1647000</v>
      </c>
      <c r="AE620" s="54">
        <v>30889000</v>
      </c>
      <c r="AF620" s="54">
        <v>72450000</v>
      </c>
      <c r="AG620" s="54">
        <v>34200000</v>
      </c>
      <c r="AH620" s="128" t="str">
        <f>VLOOKUP(B620,'Ma sector'!A:E,5,0)</f>
        <v>Tiện ích Cộng đồng</v>
      </c>
    </row>
    <row r="621" spans="1:34">
      <c r="A621" s="54" t="s">
        <v>676</v>
      </c>
      <c r="B621" s="54">
        <v>193</v>
      </c>
      <c r="C621" s="54">
        <v>4</v>
      </c>
      <c r="D621" s="54">
        <v>1350000</v>
      </c>
      <c r="E621" s="54">
        <v>0</v>
      </c>
      <c r="F621" s="54">
        <v>252000</v>
      </c>
      <c r="G621" s="54">
        <v>27000000</v>
      </c>
      <c r="H621" s="54">
        <v>32768000</v>
      </c>
      <c r="I621" s="54">
        <v>273000</v>
      </c>
      <c r="J621" s="54">
        <v>1302000</v>
      </c>
      <c r="K621" s="54">
        <v>0</v>
      </c>
      <c r="L621" s="54">
        <v>837000</v>
      </c>
      <c r="M621" s="54">
        <v>0</v>
      </c>
      <c r="N621" s="54">
        <v>0</v>
      </c>
      <c r="O621" s="54">
        <v>588000</v>
      </c>
      <c r="P621" s="54">
        <v>274000</v>
      </c>
      <c r="Q621" s="54">
        <v>0</v>
      </c>
      <c r="R621" s="54">
        <v>2340000</v>
      </c>
      <c r="S621" s="54">
        <v>1072000</v>
      </c>
      <c r="T621" s="54">
        <v>297180000</v>
      </c>
      <c r="U621" s="54">
        <v>267100000</v>
      </c>
      <c r="V621" s="54">
        <v>404730000</v>
      </c>
      <c r="W621" s="54">
        <v>358035000</v>
      </c>
      <c r="X621" s="54">
        <v>37815000</v>
      </c>
      <c r="Y621" s="54">
        <v>870000</v>
      </c>
      <c r="Z621" s="54">
        <v>300000</v>
      </c>
      <c r="AA621" s="54">
        <v>0</v>
      </c>
      <c r="AB621" s="54">
        <v>0</v>
      </c>
      <c r="AC621" s="54">
        <v>83441000</v>
      </c>
      <c r="AD621" s="54">
        <v>0</v>
      </c>
      <c r="AE621" s="54">
        <v>2320000</v>
      </c>
      <c r="AF621" s="54">
        <v>0</v>
      </c>
      <c r="AG621" s="54">
        <v>0</v>
      </c>
      <c r="AH621" s="128" t="str">
        <f>VLOOKUP(B621,'Ma sector'!A:E,5,0)</f>
        <v>Công nghiệp</v>
      </c>
    </row>
    <row r="622" spans="1:34">
      <c r="A622" s="54" t="s">
        <v>677</v>
      </c>
      <c r="B622" s="54">
        <v>211</v>
      </c>
      <c r="C622" s="54">
        <v>4</v>
      </c>
      <c r="D622" s="54">
        <v>4972000</v>
      </c>
      <c r="E622" s="54">
        <v>1590000</v>
      </c>
      <c r="F622" s="54">
        <v>710000</v>
      </c>
      <c r="G622" s="54">
        <v>392000</v>
      </c>
      <c r="H622" s="54">
        <v>12473000</v>
      </c>
      <c r="I622" s="54">
        <v>5550000</v>
      </c>
      <c r="J622" s="54">
        <v>1000000</v>
      </c>
      <c r="K622" s="54">
        <v>3757000</v>
      </c>
      <c r="L622" s="54">
        <v>28973000</v>
      </c>
      <c r="M622" s="54">
        <v>225000</v>
      </c>
      <c r="N622" s="54">
        <v>3140000</v>
      </c>
      <c r="O622" s="54">
        <v>220000</v>
      </c>
      <c r="P622" s="54">
        <v>7595000</v>
      </c>
      <c r="Q622" s="54">
        <v>635000</v>
      </c>
      <c r="R622" s="54">
        <v>1272000</v>
      </c>
      <c r="S622" s="54">
        <v>672000</v>
      </c>
      <c r="T622" s="54">
        <v>1234000</v>
      </c>
      <c r="U622" s="54">
        <v>6251000</v>
      </c>
      <c r="V622" s="54">
        <v>656000</v>
      </c>
      <c r="W622" s="54">
        <v>9056000</v>
      </c>
      <c r="X622" s="54">
        <v>2398000</v>
      </c>
      <c r="Y622" s="54">
        <v>9822000</v>
      </c>
      <c r="Z622" s="54">
        <v>9033000</v>
      </c>
      <c r="AA622" s="54">
        <v>600000</v>
      </c>
      <c r="AB622" s="54">
        <v>5812000</v>
      </c>
      <c r="AC622" s="54">
        <v>955000</v>
      </c>
      <c r="AD622" s="54">
        <v>354000</v>
      </c>
      <c r="AE622" s="54">
        <v>550000</v>
      </c>
      <c r="AF622" s="54">
        <v>53000</v>
      </c>
      <c r="AG622" s="54">
        <v>51000</v>
      </c>
      <c r="AH622" s="128" t="str">
        <f>VLOOKUP(B622,'Ma sector'!A:E,5,0)</f>
        <v>Hàng Tiêu dùng</v>
      </c>
    </row>
    <row r="623" spans="1:34">
      <c r="A623" s="54" t="s">
        <v>678</v>
      </c>
      <c r="B623" s="54">
        <v>180</v>
      </c>
      <c r="C623" s="54">
        <v>4</v>
      </c>
      <c r="D623" s="54">
        <v>0</v>
      </c>
      <c r="E623" s="54">
        <v>0</v>
      </c>
      <c r="F623" s="54">
        <v>6500000</v>
      </c>
      <c r="G623" s="54">
        <v>6500000</v>
      </c>
      <c r="H623" s="54">
        <v>19500000</v>
      </c>
      <c r="I623" s="54">
        <v>9750000</v>
      </c>
      <c r="J623" s="54">
        <v>40950000</v>
      </c>
      <c r="K623" s="54">
        <v>0</v>
      </c>
      <c r="L623" s="54">
        <v>0</v>
      </c>
      <c r="M623" s="54">
        <v>6600000</v>
      </c>
      <c r="N623" s="54">
        <v>52900000</v>
      </c>
      <c r="O623" s="54">
        <v>32200000</v>
      </c>
      <c r="P623" s="54">
        <v>0</v>
      </c>
      <c r="Q623" s="54">
        <v>0</v>
      </c>
      <c r="R623" s="54">
        <v>20590000</v>
      </c>
      <c r="S623" s="54">
        <v>0</v>
      </c>
      <c r="T623" s="54">
        <v>16570000</v>
      </c>
      <c r="U623" s="54">
        <v>660000</v>
      </c>
      <c r="V623" s="54">
        <v>0</v>
      </c>
      <c r="W623" s="54">
        <v>0</v>
      </c>
      <c r="X623" s="54">
        <v>0</v>
      </c>
      <c r="Y623" s="54">
        <v>0</v>
      </c>
      <c r="Z623" s="54">
        <v>35380000</v>
      </c>
      <c r="AA623" s="54">
        <v>0</v>
      </c>
      <c r="AB623" s="54">
        <v>0</v>
      </c>
      <c r="AC623" s="54">
        <v>28730000</v>
      </c>
      <c r="AD623" s="54">
        <v>61610000</v>
      </c>
      <c r="AE623" s="54">
        <v>73180000</v>
      </c>
      <c r="AF623" s="54">
        <v>620000</v>
      </c>
      <c r="AG623" s="54">
        <v>650000</v>
      </c>
      <c r="AH623" s="128" t="str">
        <f>VLOOKUP(B623,'Ma sector'!A:E,5,0)</f>
        <v>Công nghiệp</v>
      </c>
    </row>
    <row r="624" spans="1:34">
      <c r="A624" s="54" t="s">
        <v>95</v>
      </c>
      <c r="B624" s="54">
        <v>218</v>
      </c>
      <c r="C624" s="54">
        <v>4</v>
      </c>
      <c r="D624" s="54">
        <v>2092000</v>
      </c>
      <c r="E624" s="54">
        <v>5880000</v>
      </c>
      <c r="F624" s="54">
        <v>47615000</v>
      </c>
      <c r="G624" s="54">
        <v>49325000</v>
      </c>
      <c r="H624" s="54">
        <v>146840000</v>
      </c>
      <c r="I624" s="54">
        <v>310234000</v>
      </c>
      <c r="J624" s="54">
        <v>76167000</v>
      </c>
      <c r="K624" s="54">
        <v>132460000</v>
      </c>
      <c r="L624" s="54">
        <v>166465000</v>
      </c>
      <c r="M624" s="54">
        <v>172912000</v>
      </c>
      <c r="N624" s="54">
        <v>60942000</v>
      </c>
      <c r="O624" s="54">
        <v>0</v>
      </c>
      <c r="P624" s="54">
        <v>10353000</v>
      </c>
      <c r="Q624" s="54">
        <v>27067000</v>
      </c>
      <c r="R624" s="54">
        <v>42990000</v>
      </c>
      <c r="S624" s="54">
        <v>0</v>
      </c>
      <c r="T624" s="54">
        <v>122900000</v>
      </c>
      <c r="U624" s="54">
        <v>216000</v>
      </c>
      <c r="V624" s="54">
        <v>10868000</v>
      </c>
      <c r="W624" s="54">
        <v>410000</v>
      </c>
      <c r="X624" s="54">
        <v>17574000</v>
      </c>
      <c r="Y624" s="54">
        <v>2040000</v>
      </c>
      <c r="Z624" s="54">
        <v>28042000</v>
      </c>
      <c r="AA624" s="54">
        <v>832000</v>
      </c>
      <c r="AB624" s="54">
        <v>600000</v>
      </c>
      <c r="AC624" s="54">
        <v>514000000</v>
      </c>
      <c r="AD624" s="54">
        <v>2010000</v>
      </c>
      <c r="AE624" s="54">
        <v>91553000</v>
      </c>
      <c r="AF624" s="54">
        <v>93583000</v>
      </c>
      <c r="AG624" s="54">
        <v>25974000</v>
      </c>
      <c r="AH624" s="128" t="str">
        <f>VLOOKUP(B624,'Ma sector'!A:E,5,0)</f>
        <v>Hàng Tiêu dùng</v>
      </c>
    </row>
    <row r="625" spans="1:34">
      <c r="A625" s="54" t="s">
        <v>679</v>
      </c>
      <c r="B625" s="54">
        <v>150</v>
      </c>
      <c r="C625" s="54">
        <v>4</v>
      </c>
      <c r="D625" s="54">
        <v>731663000</v>
      </c>
      <c r="E625" s="54">
        <v>2128401000</v>
      </c>
      <c r="F625" s="54">
        <v>1533844000</v>
      </c>
      <c r="G625" s="54">
        <v>6541442000</v>
      </c>
      <c r="H625" s="54">
        <v>1537807000</v>
      </c>
      <c r="I625" s="54">
        <v>1332865000</v>
      </c>
      <c r="J625" s="54">
        <v>1748648000</v>
      </c>
      <c r="K625" s="54">
        <v>1877610000</v>
      </c>
      <c r="L625" s="54">
        <v>1272719000</v>
      </c>
      <c r="M625" s="54">
        <v>1616351000</v>
      </c>
      <c r="N625" s="54">
        <v>1735912000</v>
      </c>
      <c r="O625" s="54">
        <v>1314305000</v>
      </c>
      <c r="P625" s="54">
        <v>772302000</v>
      </c>
      <c r="Q625" s="54">
        <v>696463000</v>
      </c>
      <c r="R625" s="54">
        <v>1290386000</v>
      </c>
      <c r="S625" s="54">
        <v>250602000</v>
      </c>
      <c r="T625" s="54">
        <v>593583000</v>
      </c>
      <c r="U625" s="54">
        <v>792016000</v>
      </c>
      <c r="V625" s="54">
        <v>765479000</v>
      </c>
      <c r="W625" s="54">
        <v>1038145000</v>
      </c>
      <c r="X625" s="54">
        <v>189682000</v>
      </c>
      <c r="Y625" s="54">
        <v>389066000</v>
      </c>
      <c r="Z625" s="54">
        <v>1742410000</v>
      </c>
      <c r="AA625" s="54">
        <v>242858000</v>
      </c>
      <c r="AB625" s="54">
        <v>15485000</v>
      </c>
      <c r="AC625" s="54">
        <v>141784000</v>
      </c>
      <c r="AD625" s="54">
        <v>9030000</v>
      </c>
      <c r="AE625" s="54">
        <v>31111000</v>
      </c>
      <c r="AF625" s="54">
        <v>310209000</v>
      </c>
      <c r="AG625" s="54">
        <v>33062000</v>
      </c>
      <c r="AH625" s="128" t="str">
        <f>VLOOKUP(B625,'Ma sector'!A:E,5,0)</f>
        <v>Nguyên vật liệu</v>
      </c>
    </row>
    <row r="626" spans="1:34">
      <c r="A626" s="54" t="s">
        <v>680</v>
      </c>
      <c r="B626" s="54">
        <v>226</v>
      </c>
      <c r="C626" s="54">
        <v>4</v>
      </c>
      <c r="D626" s="54">
        <v>31400000</v>
      </c>
      <c r="E626" s="54">
        <v>109870000</v>
      </c>
      <c r="F626" s="54">
        <v>157140000</v>
      </c>
      <c r="G626" s="54">
        <v>459270000</v>
      </c>
      <c r="H626" s="54">
        <v>251020000</v>
      </c>
      <c r="I626" s="54">
        <v>137095000</v>
      </c>
      <c r="J626" s="54">
        <v>106130000</v>
      </c>
      <c r="K626" s="54">
        <v>132520000</v>
      </c>
      <c r="L626" s="54">
        <v>282030000</v>
      </c>
      <c r="M626" s="54">
        <v>2167870000</v>
      </c>
      <c r="N626" s="54">
        <v>5746885000</v>
      </c>
      <c r="O626" s="54">
        <v>4065960000</v>
      </c>
      <c r="P626" s="54">
        <v>881740000</v>
      </c>
      <c r="Q626" s="54">
        <v>1189300000</v>
      </c>
      <c r="R626" s="54">
        <v>2359770000</v>
      </c>
      <c r="S626" s="54">
        <v>663830000</v>
      </c>
      <c r="T626" s="54">
        <v>800926000</v>
      </c>
      <c r="U626" s="54">
        <v>348620000</v>
      </c>
      <c r="V626" s="54">
        <v>225470000</v>
      </c>
      <c r="W626" s="54">
        <v>932920000</v>
      </c>
      <c r="X626" s="54">
        <v>7080000</v>
      </c>
      <c r="Y626" s="54">
        <v>625830000</v>
      </c>
      <c r="Z626" s="54">
        <v>1337810000</v>
      </c>
      <c r="AA626" s="54">
        <v>152340000</v>
      </c>
      <c r="AB626" s="54">
        <v>230860000</v>
      </c>
      <c r="AC626" s="54">
        <v>159900000</v>
      </c>
      <c r="AD626" s="54">
        <v>1883580000</v>
      </c>
      <c r="AE626" s="54">
        <v>680210000</v>
      </c>
      <c r="AF626" s="54">
        <v>312050000</v>
      </c>
      <c r="AG626" s="54">
        <v>648970000</v>
      </c>
      <c r="AH626" s="128" t="str">
        <f>VLOOKUP(B626,'Ma sector'!A:E,5,0)</f>
        <v>Hàng Tiêu dùng</v>
      </c>
    </row>
    <row r="627" spans="1:34">
      <c r="A627" s="54" t="s">
        <v>681</v>
      </c>
      <c r="B627" s="54">
        <v>166</v>
      </c>
      <c r="C627" s="54">
        <v>4</v>
      </c>
      <c r="D627" s="54">
        <v>752750000</v>
      </c>
      <c r="E627" s="54">
        <v>438427000</v>
      </c>
      <c r="F627" s="54">
        <v>166521000</v>
      </c>
      <c r="G627" s="54">
        <v>648918000</v>
      </c>
      <c r="H627" s="54">
        <v>236653000</v>
      </c>
      <c r="I627" s="54">
        <v>461931000</v>
      </c>
      <c r="J627" s="54">
        <v>296256000</v>
      </c>
      <c r="K627" s="54">
        <v>227166000</v>
      </c>
      <c r="L627" s="54">
        <v>37032000</v>
      </c>
      <c r="M627" s="54">
        <v>334399000</v>
      </c>
      <c r="N627" s="54">
        <v>181513000</v>
      </c>
      <c r="O627" s="54">
        <v>131025000</v>
      </c>
      <c r="P627" s="54">
        <v>552862000</v>
      </c>
      <c r="Q627" s="54">
        <v>85492000</v>
      </c>
      <c r="R627" s="54">
        <v>71745000</v>
      </c>
      <c r="S627" s="54">
        <v>257181000</v>
      </c>
      <c r="T627" s="54">
        <v>135767000</v>
      </c>
      <c r="U627" s="54">
        <v>48095000</v>
      </c>
      <c r="V627" s="54">
        <v>192478000</v>
      </c>
      <c r="W627" s="54">
        <v>85290000</v>
      </c>
      <c r="X627" s="54">
        <v>158726000</v>
      </c>
      <c r="Y627" s="54">
        <v>123421000</v>
      </c>
      <c r="Z627" s="54">
        <v>391444000</v>
      </c>
      <c r="AA627" s="54">
        <v>120563000</v>
      </c>
      <c r="AB627" s="54">
        <v>11651000</v>
      </c>
      <c r="AC627" s="54">
        <v>328640000</v>
      </c>
      <c r="AD627" s="54">
        <v>106246000</v>
      </c>
      <c r="AE627" s="54">
        <v>222414000</v>
      </c>
      <c r="AF627" s="54">
        <v>33177000</v>
      </c>
      <c r="AG627" s="54">
        <v>49306000</v>
      </c>
      <c r="AH627" s="128" t="str">
        <f>VLOOKUP(B627,'Ma sector'!A:E,5,0)</f>
        <v>Nguyên vật liệu</v>
      </c>
    </row>
    <row r="628" spans="1:34">
      <c r="A628" s="54" t="s">
        <v>682</v>
      </c>
      <c r="B628" s="54">
        <v>150</v>
      </c>
      <c r="C628" s="54">
        <v>4</v>
      </c>
      <c r="D628" s="54">
        <v>119592000</v>
      </c>
      <c r="E628" s="54">
        <v>45167000</v>
      </c>
      <c r="F628" s="54">
        <v>7504000</v>
      </c>
      <c r="G628" s="54">
        <v>295849000</v>
      </c>
      <c r="H628" s="54">
        <v>88309000</v>
      </c>
      <c r="I628" s="54">
        <v>550619000</v>
      </c>
      <c r="J628" s="54">
        <v>1765240000</v>
      </c>
      <c r="K628" s="54">
        <v>1100761000</v>
      </c>
      <c r="L628" s="54">
        <v>182189000</v>
      </c>
      <c r="M628" s="54">
        <v>772855000</v>
      </c>
      <c r="N628" s="54">
        <v>313480000</v>
      </c>
      <c r="O628" s="54">
        <v>1749956000</v>
      </c>
      <c r="P628" s="54">
        <v>390929000</v>
      </c>
      <c r="Q628" s="54">
        <v>752329000</v>
      </c>
      <c r="R628" s="54">
        <v>1059968000</v>
      </c>
      <c r="S628" s="54">
        <v>1855403000</v>
      </c>
      <c r="T628" s="54">
        <v>349524000</v>
      </c>
      <c r="U628" s="54">
        <v>67198000</v>
      </c>
      <c r="V628" s="54">
        <v>44181000</v>
      </c>
      <c r="W628" s="54">
        <v>235624000</v>
      </c>
      <c r="X628" s="54">
        <v>138172000</v>
      </c>
      <c r="Y628" s="54">
        <v>93896000</v>
      </c>
      <c r="Z628" s="54">
        <v>299029000</v>
      </c>
      <c r="AA628" s="54">
        <v>118542000</v>
      </c>
      <c r="AB628" s="54">
        <v>64847000</v>
      </c>
      <c r="AC628" s="54">
        <v>123136000</v>
      </c>
      <c r="AD628" s="54">
        <v>115675000</v>
      </c>
      <c r="AE628" s="54">
        <v>283644000</v>
      </c>
      <c r="AF628" s="54">
        <v>200435000</v>
      </c>
      <c r="AG628" s="54">
        <v>22261000</v>
      </c>
      <c r="AH628" s="128" t="str">
        <f>VLOOKUP(B628,'Ma sector'!A:E,5,0)</f>
        <v>Nguyên vật liệu</v>
      </c>
    </row>
    <row r="629" spans="1:34">
      <c r="A629" s="54" t="s">
        <v>683</v>
      </c>
      <c r="B629" s="54">
        <v>256</v>
      </c>
      <c r="C629" s="54">
        <v>4</v>
      </c>
      <c r="D629" s="54">
        <v>0</v>
      </c>
      <c r="E629" s="54">
        <v>222000000</v>
      </c>
      <c r="F629" s="54">
        <v>1440000</v>
      </c>
      <c r="G629" s="54">
        <v>0</v>
      </c>
      <c r="H629" s="54">
        <v>78000</v>
      </c>
      <c r="I629" s="54">
        <v>0</v>
      </c>
      <c r="J629" s="54">
        <v>3250000</v>
      </c>
      <c r="K629" s="54">
        <v>0</v>
      </c>
      <c r="L629" s="54">
        <v>650000</v>
      </c>
      <c r="M629" s="54">
        <v>3300000</v>
      </c>
      <c r="N629" s="54">
        <v>4060000</v>
      </c>
      <c r="O629" s="54">
        <v>0</v>
      </c>
      <c r="P629" s="54">
        <v>0</v>
      </c>
      <c r="Q629" s="54">
        <v>1360000</v>
      </c>
      <c r="R629" s="54">
        <v>0</v>
      </c>
      <c r="S629" s="54">
        <v>0</v>
      </c>
      <c r="T629" s="54">
        <v>0</v>
      </c>
      <c r="U629" s="54">
        <v>630000</v>
      </c>
      <c r="V629" s="54">
        <v>0</v>
      </c>
      <c r="W629" s="54">
        <v>63000000</v>
      </c>
      <c r="X629" s="54">
        <v>0</v>
      </c>
      <c r="Y629" s="54">
        <v>0</v>
      </c>
      <c r="Z629" s="54">
        <v>37820000</v>
      </c>
      <c r="AA629" s="54">
        <v>3210000</v>
      </c>
      <c r="AB629" s="54">
        <v>9000000</v>
      </c>
      <c r="AC629" s="54">
        <v>0</v>
      </c>
      <c r="AD629" s="54">
        <v>4800000</v>
      </c>
      <c r="AE629" s="54">
        <v>0</v>
      </c>
      <c r="AF629" s="54">
        <v>0</v>
      </c>
      <c r="AG629" s="54">
        <v>0</v>
      </c>
      <c r="AH629" s="128" t="str">
        <f>VLOOKUP(B629,'Ma sector'!A:E,5,0)</f>
        <v>Dịch vụ Tiêu dùng</v>
      </c>
    </row>
    <row r="630" spans="1:34">
      <c r="A630" s="54" t="s">
        <v>684</v>
      </c>
      <c r="B630" s="54">
        <v>150</v>
      </c>
      <c r="C630" s="54">
        <v>4</v>
      </c>
      <c r="D630" s="54">
        <v>3475780000</v>
      </c>
      <c r="E630" s="54">
        <v>767980000</v>
      </c>
      <c r="F630" s="54">
        <v>221400000</v>
      </c>
      <c r="G630" s="54">
        <v>1704030000</v>
      </c>
      <c r="H630" s="54">
        <v>344100000</v>
      </c>
      <c r="I630" s="54">
        <v>1155670000</v>
      </c>
      <c r="J630" s="54">
        <v>945870000</v>
      </c>
      <c r="K630" s="54">
        <v>811680000</v>
      </c>
      <c r="L630" s="54">
        <v>427600000</v>
      </c>
      <c r="M630" s="54">
        <v>373340000</v>
      </c>
      <c r="N630" s="54">
        <v>160240000</v>
      </c>
      <c r="O630" s="54">
        <v>573940000</v>
      </c>
      <c r="P630" s="54">
        <v>167710000</v>
      </c>
      <c r="Q630" s="54">
        <v>161860000</v>
      </c>
      <c r="R630" s="54">
        <v>310450000</v>
      </c>
      <c r="S630" s="54">
        <v>620540000</v>
      </c>
      <c r="T630" s="54">
        <v>1334830000</v>
      </c>
      <c r="U630" s="54">
        <v>340370000</v>
      </c>
      <c r="V630" s="54">
        <v>486480000</v>
      </c>
      <c r="W630" s="54">
        <v>445950000</v>
      </c>
      <c r="X630" s="54">
        <v>0</v>
      </c>
      <c r="Y630" s="54">
        <v>333650000</v>
      </c>
      <c r="Z630" s="54">
        <v>799150000</v>
      </c>
      <c r="AA630" s="54">
        <v>212840000</v>
      </c>
      <c r="AB630" s="54">
        <v>40850000</v>
      </c>
      <c r="AC630" s="54">
        <v>199000000</v>
      </c>
      <c r="AD630" s="54">
        <v>430010000</v>
      </c>
      <c r="AE630" s="54">
        <v>1023760000</v>
      </c>
      <c r="AF630" s="54">
        <v>1089850000</v>
      </c>
      <c r="AG630" s="54">
        <v>888235800</v>
      </c>
      <c r="AH630" s="128" t="str">
        <f>VLOOKUP(B630,'Ma sector'!A:E,5,0)</f>
        <v>Nguyên vật liệu</v>
      </c>
    </row>
    <row r="631" spans="1:34">
      <c r="A631" s="54" t="s">
        <v>685</v>
      </c>
      <c r="B631" s="54">
        <v>238</v>
      </c>
      <c r="C631" s="54">
        <v>3</v>
      </c>
      <c r="D631" s="54">
        <v>1251640000</v>
      </c>
      <c r="E631" s="54">
        <v>1197150000</v>
      </c>
      <c r="F631" s="54">
        <v>3213920000</v>
      </c>
      <c r="G631" s="54">
        <v>2955200000</v>
      </c>
      <c r="H631" s="54">
        <v>3135170000</v>
      </c>
      <c r="I631" s="54">
        <v>1319605000</v>
      </c>
      <c r="J631" s="54">
        <v>606535000</v>
      </c>
      <c r="K631" s="54">
        <v>481305000</v>
      </c>
      <c r="L631" s="54">
        <v>290685000</v>
      </c>
      <c r="M631" s="54">
        <v>323465000</v>
      </c>
      <c r="N631" s="54">
        <v>664360000</v>
      </c>
      <c r="O631" s="54">
        <v>860545000</v>
      </c>
      <c r="P631" s="54">
        <v>911365000</v>
      </c>
      <c r="Q631" s="54">
        <v>929805000</v>
      </c>
      <c r="R631" s="54">
        <v>486455000</v>
      </c>
      <c r="S631" s="54">
        <v>177590000</v>
      </c>
      <c r="T631" s="54">
        <v>1760000</v>
      </c>
      <c r="U631" s="54">
        <v>97160000</v>
      </c>
      <c r="V631" s="54">
        <v>14661095000</v>
      </c>
      <c r="W631" s="54">
        <v>222855000</v>
      </c>
      <c r="X631" s="54">
        <v>270580000</v>
      </c>
      <c r="Y631" s="54">
        <v>256075000</v>
      </c>
      <c r="Z631" s="54">
        <v>300635000</v>
      </c>
      <c r="AA631" s="54">
        <v>462995000</v>
      </c>
      <c r="AB631" s="54">
        <v>27228555000</v>
      </c>
      <c r="AC631" s="54">
        <v>165850000</v>
      </c>
      <c r="AD631" s="54">
        <v>24330000</v>
      </c>
      <c r="AE631" s="54">
        <v>52200000</v>
      </c>
      <c r="AF631" s="54">
        <v>7750000</v>
      </c>
      <c r="AG631" s="54">
        <v>3904985000</v>
      </c>
      <c r="AH631" s="128" t="str">
        <f>VLOOKUP(B631,'Ma sector'!A:E,5,0)</f>
        <v>Dược phẩm và Y tế</v>
      </c>
    </row>
    <row r="632" spans="1:34">
      <c r="A632" s="54" t="s">
        <v>686</v>
      </c>
      <c r="B632" s="54">
        <v>150</v>
      </c>
      <c r="C632" s="54">
        <v>2</v>
      </c>
      <c r="D632" s="54">
        <v>92315000</v>
      </c>
      <c r="E632" s="54">
        <v>15831000</v>
      </c>
      <c r="F632" s="54">
        <v>10669000</v>
      </c>
      <c r="G632" s="54">
        <v>494000</v>
      </c>
      <c r="H632" s="54">
        <v>0</v>
      </c>
      <c r="I632" s="54">
        <v>7283000</v>
      </c>
      <c r="J632" s="54">
        <v>15044000</v>
      </c>
      <c r="K632" s="54">
        <v>6448000</v>
      </c>
      <c r="L632" s="54">
        <v>142560000</v>
      </c>
      <c r="M632" s="54">
        <v>42595000</v>
      </c>
      <c r="N632" s="54">
        <v>160549000</v>
      </c>
      <c r="O632" s="54">
        <v>5883000</v>
      </c>
      <c r="P632" s="54">
        <v>47825000</v>
      </c>
      <c r="Q632" s="54">
        <v>200000000</v>
      </c>
      <c r="R632" s="54">
        <v>62725000</v>
      </c>
      <c r="S632" s="54">
        <v>8718000</v>
      </c>
      <c r="T632" s="54">
        <v>47624000</v>
      </c>
      <c r="U632" s="54">
        <v>66730000</v>
      </c>
      <c r="V632" s="54">
        <v>970000</v>
      </c>
      <c r="W632" s="54">
        <v>970000</v>
      </c>
      <c r="X632" s="54">
        <v>14250000</v>
      </c>
      <c r="Y632" s="54">
        <v>9380000</v>
      </c>
      <c r="Z632" s="54">
        <v>48500000</v>
      </c>
      <c r="AA632" s="54">
        <v>42372000</v>
      </c>
      <c r="AB632" s="54">
        <v>2256000</v>
      </c>
      <c r="AC632" s="54">
        <v>220980000</v>
      </c>
      <c r="AD632" s="54">
        <v>5400000</v>
      </c>
      <c r="AE632" s="54">
        <v>49770000</v>
      </c>
      <c r="AF632" s="54">
        <v>480000</v>
      </c>
      <c r="AG632" s="54">
        <v>0</v>
      </c>
      <c r="AH632" s="128" t="str">
        <f>VLOOKUP(B632,'Ma sector'!A:E,5,0)</f>
        <v>Nguyên vật liệu</v>
      </c>
    </row>
    <row r="633" spans="1:34">
      <c r="A633" s="54" t="s">
        <v>687</v>
      </c>
      <c r="B633" s="54">
        <v>217</v>
      </c>
      <c r="C633" s="54">
        <v>4</v>
      </c>
      <c r="D633" s="54">
        <v>720507000</v>
      </c>
      <c r="E633" s="54">
        <v>882483000</v>
      </c>
      <c r="F633" s="54">
        <v>994067000</v>
      </c>
      <c r="G633" s="54">
        <v>1055213000</v>
      </c>
      <c r="H633" s="54">
        <v>465844000</v>
      </c>
      <c r="I633" s="54">
        <v>423272000</v>
      </c>
      <c r="J633" s="54">
        <v>510769000</v>
      </c>
      <c r="K633" s="54">
        <v>484405000</v>
      </c>
      <c r="L633" s="54">
        <v>141277000</v>
      </c>
      <c r="M633" s="54">
        <v>615635000</v>
      </c>
      <c r="N633" s="54">
        <v>777098000</v>
      </c>
      <c r="O633" s="54">
        <v>335550000</v>
      </c>
      <c r="P633" s="54">
        <v>209484000</v>
      </c>
      <c r="Q633" s="54">
        <v>339146000</v>
      </c>
      <c r="R633" s="54">
        <v>200709000</v>
      </c>
      <c r="S633" s="54">
        <v>76162000</v>
      </c>
      <c r="T633" s="54">
        <v>160732000</v>
      </c>
      <c r="U633" s="54">
        <v>99625000</v>
      </c>
      <c r="V633" s="54">
        <v>60750000</v>
      </c>
      <c r="W633" s="54">
        <v>53412000</v>
      </c>
      <c r="X633" s="54">
        <v>127310000</v>
      </c>
      <c r="Y633" s="54">
        <v>25986000</v>
      </c>
      <c r="Z633" s="54">
        <v>158451000</v>
      </c>
      <c r="AA633" s="54">
        <v>126993000</v>
      </c>
      <c r="AB633" s="54">
        <v>76299000</v>
      </c>
      <c r="AC633" s="54">
        <v>99850000</v>
      </c>
      <c r="AD633" s="54">
        <v>25396000</v>
      </c>
      <c r="AE633" s="54">
        <v>11981000</v>
      </c>
      <c r="AF633" s="54">
        <v>58442000</v>
      </c>
      <c r="AG633" s="54">
        <v>64363000</v>
      </c>
      <c r="AH633" s="128" t="str">
        <f>VLOOKUP(B633,'Ma sector'!A:E,5,0)</f>
        <v>Hàng Tiêu dùng</v>
      </c>
    </row>
    <row r="634" spans="1:34">
      <c r="A634" s="54" t="s">
        <v>688</v>
      </c>
      <c r="B634" s="54">
        <v>186</v>
      </c>
      <c r="C634" s="54">
        <v>4</v>
      </c>
      <c r="D634" s="54">
        <v>0</v>
      </c>
      <c r="E634" s="54">
        <v>520000</v>
      </c>
      <c r="F634" s="54">
        <v>0</v>
      </c>
      <c r="G634" s="54">
        <v>2750000</v>
      </c>
      <c r="H634" s="54">
        <v>28500000</v>
      </c>
      <c r="I634" s="54">
        <v>0</v>
      </c>
      <c r="J634" s="54">
        <v>12200000</v>
      </c>
      <c r="K634" s="54">
        <v>20380000</v>
      </c>
      <c r="L634" s="54">
        <v>7050000</v>
      </c>
      <c r="M634" s="54">
        <v>20400000</v>
      </c>
      <c r="N634" s="54">
        <v>4310000</v>
      </c>
      <c r="O634" s="54">
        <v>0</v>
      </c>
      <c r="P634" s="54">
        <v>7500000</v>
      </c>
      <c r="Q634" s="54">
        <v>25800000</v>
      </c>
      <c r="R634" s="54">
        <v>0</v>
      </c>
      <c r="S634" s="54">
        <v>25500000</v>
      </c>
      <c r="T634" s="54">
        <v>0</v>
      </c>
      <c r="U634" s="54">
        <v>4560000</v>
      </c>
      <c r="V634" s="54">
        <v>3900000</v>
      </c>
      <c r="W634" s="54">
        <v>0</v>
      </c>
      <c r="X634" s="54">
        <v>0</v>
      </c>
      <c r="Y634" s="54">
        <v>0</v>
      </c>
      <c r="Z634" s="54">
        <v>0</v>
      </c>
      <c r="AA634" s="54">
        <v>0</v>
      </c>
      <c r="AB634" s="54">
        <v>0</v>
      </c>
      <c r="AC634" s="54">
        <v>0</v>
      </c>
      <c r="AD634" s="54">
        <v>0</v>
      </c>
      <c r="AE634" s="54">
        <v>0</v>
      </c>
      <c r="AF634" s="54">
        <v>0</v>
      </c>
      <c r="AG634" s="54">
        <v>0</v>
      </c>
      <c r="AH634" s="128" t="str">
        <f>VLOOKUP(B634,'Ma sector'!A:E,5,0)</f>
        <v>Công nghiệp</v>
      </c>
    </row>
    <row r="635" spans="1:34">
      <c r="A635" s="54" t="s">
        <v>689</v>
      </c>
      <c r="B635" s="54">
        <v>151</v>
      </c>
      <c r="C635" s="54">
        <v>4</v>
      </c>
      <c r="D635" s="54">
        <v>54000</v>
      </c>
      <c r="E635" s="54">
        <v>117081000</v>
      </c>
      <c r="F635" s="54">
        <v>409940000</v>
      </c>
      <c r="G635" s="54">
        <v>173084000</v>
      </c>
      <c r="H635" s="54">
        <v>723000</v>
      </c>
      <c r="I635" s="54">
        <v>81839000</v>
      </c>
      <c r="J635" s="54">
        <v>77766000</v>
      </c>
      <c r="K635" s="54">
        <v>222040000</v>
      </c>
      <c r="L635" s="54">
        <v>107014000</v>
      </c>
      <c r="M635" s="54">
        <v>889000</v>
      </c>
      <c r="N635" s="54">
        <v>122310000</v>
      </c>
      <c r="O635" s="54">
        <v>141533000</v>
      </c>
      <c r="P635" s="54">
        <v>235311000</v>
      </c>
      <c r="Q635" s="54">
        <v>89351000</v>
      </c>
      <c r="R635" s="54">
        <v>16889000</v>
      </c>
      <c r="S635" s="54">
        <v>43156000</v>
      </c>
      <c r="T635" s="54">
        <v>46701000</v>
      </c>
      <c r="U635" s="54">
        <v>292296000</v>
      </c>
      <c r="V635" s="54">
        <v>111585000</v>
      </c>
      <c r="W635" s="54">
        <v>843000</v>
      </c>
      <c r="X635" s="54">
        <v>7291000</v>
      </c>
      <c r="Y635" s="54">
        <v>26691000</v>
      </c>
      <c r="Z635" s="54">
        <v>42016000</v>
      </c>
      <c r="AA635" s="54">
        <v>11357000</v>
      </c>
      <c r="AB635" s="54">
        <v>4615000</v>
      </c>
      <c r="AC635" s="54">
        <v>5765000</v>
      </c>
      <c r="AD635" s="54">
        <v>8496000</v>
      </c>
      <c r="AE635" s="54">
        <v>31442000</v>
      </c>
      <c r="AF635" s="54">
        <v>6293000</v>
      </c>
      <c r="AG635" s="54">
        <v>22162000</v>
      </c>
      <c r="AH635" s="128" t="str">
        <f>VLOOKUP(B635,'Ma sector'!A:E,5,0)</f>
        <v>Nguyên vật liệu</v>
      </c>
    </row>
    <row r="636" spans="1:34">
      <c r="A636" s="54" t="s">
        <v>690</v>
      </c>
      <c r="B636" s="54">
        <v>180</v>
      </c>
      <c r="C636" s="54">
        <v>4</v>
      </c>
      <c r="D636" s="54">
        <v>0</v>
      </c>
      <c r="E636" s="54">
        <v>0</v>
      </c>
      <c r="F636" s="54">
        <v>10800000</v>
      </c>
      <c r="G636" s="54">
        <v>0</v>
      </c>
      <c r="H636" s="54">
        <v>16200000</v>
      </c>
      <c r="I636" s="54">
        <v>0</v>
      </c>
      <c r="J636" s="54">
        <v>0</v>
      </c>
      <c r="K636" s="54">
        <v>0</v>
      </c>
      <c r="L636" s="54">
        <v>0</v>
      </c>
      <c r="M636" s="54">
        <v>0</v>
      </c>
      <c r="N636" s="54">
        <v>0</v>
      </c>
      <c r="O636" s="54">
        <v>0</v>
      </c>
      <c r="P636" s="54">
        <v>0</v>
      </c>
      <c r="Q636" s="54">
        <v>0</v>
      </c>
      <c r="R636" s="54">
        <v>0</v>
      </c>
      <c r="S636" s="54">
        <v>3780000</v>
      </c>
      <c r="T636" s="54">
        <v>0</v>
      </c>
      <c r="U636" s="54">
        <v>0</v>
      </c>
      <c r="V636" s="54">
        <v>0</v>
      </c>
      <c r="W636" s="54">
        <v>0</v>
      </c>
      <c r="X636" s="54">
        <v>0</v>
      </c>
      <c r="Y636" s="54">
        <v>0</v>
      </c>
      <c r="Z636" s="54">
        <v>0</v>
      </c>
      <c r="AA636" s="54">
        <v>0</v>
      </c>
      <c r="AB636" s="54">
        <v>0</v>
      </c>
      <c r="AC636" s="54">
        <v>0</v>
      </c>
      <c r="AD636" s="54">
        <v>0</v>
      </c>
      <c r="AE636" s="54">
        <v>0</v>
      </c>
      <c r="AF636" s="54">
        <v>0</v>
      </c>
      <c r="AG636" s="54">
        <v>0</v>
      </c>
      <c r="AH636" s="128" t="str">
        <f>VLOOKUP(B636,'Ma sector'!A:E,5,0)</f>
        <v>Công nghiệp</v>
      </c>
    </row>
    <row r="637" spans="1:34">
      <c r="A637" s="54" t="s">
        <v>691</v>
      </c>
      <c r="B637" s="54">
        <v>308</v>
      </c>
      <c r="C637" s="54">
        <v>4</v>
      </c>
      <c r="D637" s="54">
        <v>340000</v>
      </c>
      <c r="E637" s="54">
        <v>3640000</v>
      </c>
      <c r="F637" s="54">
        <v>660000</v>
      </c>
      <c r="G637" s="54">
        <v>1330000</v>
      </c>
      <c r="H637" s="54">
        <v>3860000</v>
      </c>
      <c r="I637" s="54">
        <v>31350000</v>
      </c>
      <c r="J637" s="54">
        <v>1320000</v>
      </c>
      <c r="K637" s="54">
        <v>4670000</v>
      </c>
      <c r="L637" s="54">
        <v>1920000</v>
      </c>
      <c r="M637" s="54">
        <v>1820000</v>
      </c>
      <c r="N637" s="54">
        <v>3150000</v>
      </c>
      <c r="O637" s="54">
        <v>0</v>
      </c>
      <c r="P637" s="54">
        <v>3850000</v>
      </c>
      <c r="Q637" s="54">
        <v>2590000</v>
      </c>
      <c r="R637" s="54">
        <v>1590000</v>
      </c>
      <c r="S637" s="54">
        <v>149570000</v>
      </c>
      <c r="T637" s="54">
        <v>42090000</v>
      </c>
      <c r="U637" s="54">
        <v>8580000</v>
      </c>
      <c r="V637" s="54">
        <v>38290000</v>
      </c>
      <c r="W637" s="54">
        <v>0</v>
      </c>
      <c r="X637" s="54">
        <v>2640000</v>
      </c>
      <c r="Y637" s="54">
        <v>6140000</v>
      </c>
      <c r="Z637" s="54">
        <v>12560000</v>
      </c>
      <c r="AA637" s="54">
        <v>5580000</v>
      </c>
      <c r="AB637" s="54">
        <v>2940000</v>
      </c>
      <c r="AC637" s="54">
        <v>29200000</v>
      </c>
      <c r="AD637" s="54">
        <v>17400000</v>
      </c>
      <c r="AE637" s="54">
        <v>970000</v>
      </c>
      <c r="AF637" s="54">
        <v>0</v>
      </c>
      <c r="AG637" s="54">
        <v>0</v>
      </c>
      <c r="AH637" s="128" t="str">
        <f>VLOOKUP(B637,'Ma sector'!A:E,5,0)</f>
        <v>Công nghệ Thông tin</v>
      </c>
    </row>
    <row r="638" spans="1:34">
      <c r="A638" s="54" t="s">
        <v>692</v>
      </c>
      <c r="B638" s="54">
        <v>180</v>
      </c>
      <c r="C638" s="54">
        <v>4</v>
      </c>
      <c r="D638" s="54">
        <v>610000</v>
      </c>
      <c r="E638" s="54">
        <v>4770000</v>
      </c>
      <c r="F638" s="54">
        <v>0</v>
      </c>
      <c r="G638" s="54">
        <v>20170000</v>
      </c>
      <c r="H638" s="54">
        <v>0</v>
      </c>
      <c r="I638" s="54">
        <v>172070000</v>
      </c>
      <c r="J638" s="54">
        <v>1390000</v>
      </c>
      <c r="K638" s="54">
        <v>55325000</v>
      </c>
      <c r="L638" s="54">
        <v>128117500</v>
      </c>
      <c r="M638" s="54">
        <v>3470000</v>
      </c>
      <c r="N638" s="54">
        <v>3810000</v>
      </c>
      <c r="O638" s="54">
        <v>21900000</v>
      </c>
      <c r="P638" s="54">
        <v>37280000</v>
      </c>
      <c r="Q638" s="54">
        <v>59290000</v>
      </c>
      <c r="R638" s="54">
        <v>20590000</v>
      </c>
      <c r="S638" s="54">
        <v>760000</v>
      </c>
      <c r="T638" s="54">
        <v>13560000</v>
      </c>
      <c r="U638" s="54">
        <v>50430000</v>
      </c>
      <c r="V638" s="54">
        <v>98760000</v>
      </c>
      <c r="W638" s="54">
        <v>1480000</v>
      </c>
      <c r="X638" s="54">
        <v>4570000</v>
      </c>
      <c r="Y638" s="54">
        <v>72100000</v>
      </c>
      <c r="Z638" s="54">
        <v>54870000</v>
      </c>
      <c r="AA638" s="54">
        <v>2310000</v>
      </c>
      <c r="AB638" s="54">
        <v>0</v>
      </c>
      <c r="AC638" s="54">
        <v>7880000</v>
      </c>
      <c r="AD638" s="54">
        <v>4680000</v>
      </c>
      <c r="AE638" s="54">
        <v>3140000</v>
      </c>
      <c r="AF638" s="54">
        <v>123110000</v>
      </c>
      <c r="AG638" s="54">
        <v>2410000</v>
      </c>
      <c r="AH638" s="128" t="str">
        <f>VLOOKUP(B638,'Ma sector'!A:E,5,0)</f>
        <v>Công nghiệp</v>
      </c>
    </row>
    <row r="639" spans="1:34">
      <c r="A639" s="54" t="s">
        <v>693</v>
      </c>
      <c r="B639" s="54">
        <v>155</v>
      </c>
      <c r="C639" s="54">
        <v>4</v>
      </c>
      <c r="D639" s="54">
        <v>1854818000</v>
      </c>
      <c r="E639" s="54">
        <v>6745656000</v>
      </c>
      <c r="F639" s="54">
        <v>3989109000</v>
      </c>
      <c r="G639" s="54">
        <v>5615990000</v>
      </c>
      <c r="H639" s="54">
        <v>4073730000</v>
      </c>
      <c r="I639" s="54">
        <v>3007620000</v>
      </c>
      <c r="J639" s="54">
        <v>4358330000</v>
      </c>
      <c r="K639" s="54">
        <v>12197753000</v>
      </c>
      <c r="L639" s="54">
        <v>5082076000</v>
      </c>
      <c r="M639" s="54">
        <v>4028767000</v>
      </c>
      <c r="N639" s="54">
        <v>6230353000</v>
      </c>
      <c r="O639" s="54">
        <v>3050465000</v>
      </c>
      <c r="P639" s="54">
        <v>4576138000</v>
      </c>
      <c r="Q639" s="54">
        <v>2258057000</v>
      </c>
      <c r="R639" s="54">
        <v>1388681000</v>
      </c>
      <c r="S639" s="54">
        <v>2474621000</v>
      </c>
      <c r="T639" s="54">
        <v>1931763000</v>
      </c>
      <c r="U639" s="54">
        <v>3493955000</v>
      </c>
      <c r="V639" s="54">
        <v>1982813000</v>
      </c>
      <c r="W639" s="54">
        <v>7404656700</v>
      </c>
      <c r="X639" s="54">
        <v>3461176000</v>
      </c>
      <c r="Y639" s="54">
        <v>3130520000</v>
      </c>
      <c r="Z639" s="54">
        <v>4110288000</v>
      </c>
      <c r="AA639" s="54">
        <v>1679318000</v>
      </c>
      <c r="AB639" s="54">
        <v>2781414000</v>
      </c>
      <c r="AC639" s="54">
        <v>1267329000</v>
      </c>
      <c r="AD639" s="54">
        <v>1309535000</v>
      </c>
      <c r="AE639" s="54">
        <v>1689406000</v>
      </c>
      <c r="AF639" s="54">
        <v>585364000</v>
      </c>
      <c r="AG639" s="54">
        <v>1249265000</v>
      </c>
      <c r="AH639" s="128" t="str">
        <f>VLOOKUP(B639,'Ma sector'!A:E,5,0)</f>
        <v>Nguyên vật liệu</v>
      </c>
    </row>
    <row r="640" spans="1:34">
      <c r="A640" s="54" t="s">
        <v>694</v>
      </c>
      <c r="B640" s="54">
        <v>184</v>
      </c>
      <c r="C640" s="54">
        <v>4</v>
      </c>
      <c r="D640" s="54">
        <v>30116000</v>
      </c>
      <c r="E640" s="54">
        <v>244040000</v>
      </c>
      <c r="F640" s="54">
        <v>0</v>
      </c>
      <c r="G640" s="54">
        <v>804000</v>
      </c>
      <c r="H640" s="54">
        <v>234324000</v>
      </c>
      <c r="I640" s="54">
        <v>60581000</v>
      </c>
      <c r="J640" s="54">
        <v>4446972000</v>
      </c>
      <c r="K640" s="54">
        <v>6490000</v>
      </c>
      <c r="L640" s="54">
        <v>25612000</v>
      </c>
      <c r="M640" s="54">
        <v>12754000</v>
      </c>
      <c r="N640" s="54">
        <v>277000</v>
      </c>
      <c r="O640" s="54">
        <v>0</v>
      </c>
      <c r="P640" s="54">
        <v>5498000</v>
      </c>
      <c r="Q640" s="54">
        <v>0</v>
      </c>
      <c r="R640" s="54">
        <v>20650000</v>
      </c>
      <c r="S640" s="54">
        <v>37520000</v>
      </c>
      <c r="T640" s="54">
        <v>0</v>
      </c>
      <c r="U640" s="54">
        <v>0</v>
      </c>
      <c r="V640" s="54">
        <v>175280000</v>
      </c>
      <c r="W640" s="54">
        <v>8400000</v>
      </c>
      <c r="X640" s="54">
        <v>0</v>
      </c>
      <c r="Y640" s="54">
        <v>28000000</v>
      </c>
      <c r="Z640" s="54">
        <v>116800000</v>
      </c>
      <c r="AA640" s="54">
        <v>14867000</v>
      </c>
      <c r="AB640" s="54">
        <v>0</v>
      </c>
      <c r="AC640" s="54">
        <v>356984000</v>
      </c>
      <c r="AD640" s="54">
        <v>57030000</v>
      </c>
      <c r="AE640" s="54">
        <v>38174000</v>
      </c>
      <c r="AF640" s="54">
        <v>295000</v>
      </c>
      <c r="AG640" s="54">
        <v>25920000</v>
      </c>
      <c r="AH640" s="128" t="str">
        <f>VLOOKUP(B640,'Ma sector'!A:E,5,0)</f>
        <v>Công nghiệp</v>
      </c>
    </row>
    <row r="641" spans="1:34">
      <c r="A641" s="54" t="s">
        <v>1678</v>
      </c>
      <c r="B641" s="54">
        <v>180</v>
      </c>
      <c r="C641" s="54">
        <v>4</v>
      </c>
      <c r="D641" s="54">
        <v>0</v>
      </c>
      <c r="E641" s="54">
        <v>241080000</v>
      </c>
      <c r="F641" s="54">
        <v>0</v>
      </c>
      <c r="G641" s="54">
        <v>506770000</v>
      </c>
      <c r="H641" s="54">
        <v>0</v>
      </c>
      <c r="I641" s="54">
        <v>0</v>
      </c>
      <c r="J641" s="54">
        <v>0</v>
      </c>
      <c r="K641" s="54">
        <v>0</v>
      </c>
      <c r="L641" s="54">
        <v>0</v>
      </c>
      <c r="M641" s="54">
        <v>0</v>
      </c>
      <c r="N641" s="54">
        <v>4780000</v>
      </c>
      <c r="O641" s="54">
        <v>655000000</v>
      </c>
      <c r="P641" s="54">
        <v>84480000</v>
      </c>
      <c r="Q641" s="54">
        <v>2800000</v>
      </c>
      <c r="R641" s="54">
        <v>6735000000</v>
      </c>
      <c r="S641" s="54">
        <v>0</v>
      </c>
      <c r="T641" s="54">
        <v>0</v>
      </c>
      <c r="U641" s="54">
        <v>0</v>
      </c>
      <c r="V641" s="54">
        <v>0</v>
      </c>
      <c r="W641" s="54">
        <v>0</v>
      </c>
      <c r="X641" s="54">
        <v>0</v>
      </c>
      <c r="Y641" s="54">
        <v>0</v>
      </c>
      <c r="Z641" s="54">
        <v>0</v>
      </c>
      <c r="AA641" s="54">
        <v>0</v>
      </c>
      <c r="AB641" s="54">
        <v>0</v>
      </c>
      <c r="AC641" s="54">
        <v>0</v>
      </c>
      <c r="AD641" s="54">
        <v>8348400000</v>
      </c>
      <c r="AE641" s="54">
        <v>0</v>
      </c>
      <c r="AF641" s="54">
        <v>0</v>
      </c>
      <c r="AG641" s="54">
        <v>0</v>
      </c>
      <c r="AH641" s="128" t="str">
        <f>VLOOKUP(B641,'Ma sector'!A:E,5,0)</f>
        <v>Công nghiệp</v>
      </c>
    </row>
    <row r="642" spans="1:34">
      <c r="A642" s="54" t="s">
        <v>695</v>
      </c>
      <c r="B642" s="54">
        <v>195</v>
      </c>
      <c r="C642" s="54">
        <v>4</v>
      </c>
      <c r="D642" s="54">
        <v>282000</v>
      </c>
      <c r="E642" s="54">
        <v>7592000</v>
      </c>
      <c r="F642" s="54">
        <v>178971000</v>
      </c>
      <c r="G642" s="54">
        <v>0</v>
      </c>
      <c r="H642" s="54">
        <v>330000</v>
      </c>
      <c r="I642" s="54">
        <v>70001000</v>
      </c>
      <c r="J642" s="54">
        <v>536000</v>
      </c>
      <c r="K642" s="54">
        <v>12015000</v>
      </c>
      <c r="L642" s="54">
        <v>38722000</v>
      </c>
      <c r="M642" s="54">
        <v>68818000</v>
      </c>
      <c r="N642" s="54">
        <v>4520000</v>
      </c>
      <c r="O642" s="54">
        <v>34200000</v>
      </c>
      <c r="P642" s="54">
        <v>1008000</v>
      </c>
      <c r="Q642" s="54">
        <v>38690000</v>
      </c>
      <c r="R642" s="54">
        <v>831494000</v>
      </c>
      <c r="S642" s="54">
        <v>21630000</v>
      </c>
      <c r="T642" s="54">
        <v>110000000</v>
      </c>
      <c r="U642" s="54">
        <v>32300000</v>
      </c>
      <c r="V642" s="54">
        <v>12090000</v>
      </c>
      <c r="W642" s="54">
        <v>2310000</v>
      </c>
      <c r="X642" s="54">
        <v>9570000</v>
      </c>
      <c r="Y642" s="54">
        <v>105000</v>
      </c>
      <c r="Z642" s="54">
        <v>11802000</v>
      </c>
      <c r="AA642" s="54">
        <v>18804000</v>
      </c>
      <c r="AB642" s="54">
        <v>872000</v>
      </c>
      <c r="AC642" s="54">
        <v>0</v>
      </c>
      <c r="AD642" s="54">
        <v>0</v>
      </c>
      <c r="AE642" s="54">
        <v>1090000</v>
      </c>
      <c r="AF642" s="54">
        <v>2230000</v>
      </c>
      <c r="AG642" s="54">
        <v>228000</v>
      </c>
      <c r="AH642" s="128" t="str">
        <f>VLOOKUP(B642,'Ma sector'!A:E,5,0)</f>
        <v>Công nghiệp</v>
      </c>
    </row>
    <row r="643" spans="1:34">
      <c r="A643" s="54" t="s">
        <v>696</v>
      </c>
      <c r="B643" s="54">
        <v>195</v>
      </c>
      <c r="C643" s="54">
        <v>4</v>
      </c>
      <c r="D643" s="54">
        <v>1440000</v>
      </c>
      <c r="E643" s="54">
        <v>0</v>
      </c>
      <c r="F643" s="54">
        <v>226440000</v>
      </c>
      <c r="G643" s="54">
        <v>76550000</v>
      </c>
      <c r="H643" s="54">
        <v>68440000</v>
      </c>
      <c r="I643" s="54">
        <v>33000000</v>
      </c>
      <c r="J643" s="54">
        <v>578400000</v>
      </c>
      <c r="K643" s="54">
        <v>203080000</v>
      </c>
      <c r="L643" s="54">
        <v>0</v>
      </c>
      <c r="M643" s="54">
        <v>384650000</v>
      </c>
      <c r="N643" s="54">
        <v>39190000</v>
      </c>
      <c r="O643" s="54">
        <v>44730000</v>
      </c>
      <c r="P643" s="54">
        <v>0</v>
      </c>
      <c r="Q643" s="54">
        <v>79910000</v>
      </c>
      <c r="R643" s="54">
        <v>1300000</v>
      </c>
      <c r="S643" s="54">
        <v>27380000</v>
      </c>
      <c r="T643" s="54">
        <v>20700000</v>
      </c>
      <c r="U643" s="54">
        <v>0</v>
      </c>
      <c r="V643" s="54">
        <v>76550000</v>
      </c>
      <c r="W643" s="54">
        <v>45000000</v>
      </c>
      <c r="X643" s="54">
        <v>61250000</v>
      </c>
      <c r="Y643" s="54">
        <v>0</v>
      </c>
      <c r="Z643" s="54">
        <v>3600000</v>
      </c>
      <c r="AA643" s="54">
        <v>1320000</v>
      </c>
      <c r="AB643" s="54">
        <v>0</v>
      </c>
      <c r="AC643" s="54">
        <v>0</v>
      </c>
      <c r="AD643" s="54">
        <v>1300000</v>
      </c>
      <c r="AE643" s="54">
        <v>0</v>
      </c>
      <c r="AF643" s="54">
        <v>1280000</v>
      </c>
      <c r="AG643" s="54">
        <v>0</v>
      </c>
      <c r="AH643" s="128" t="str">
        <f>VLOOKUP(B643,'Ma sector'!A:E,5,0)</f>
        <v>Công nghiệp</v>
      </c>
    </row>
    <row r="644" spans="1:34">
      <c r="A644" s="54" t="s">
        <v>697</v>
      </c>
      <c r="B644" s="54">
        <v>181</v>
      </c>
      <c r="C644" s="54">
        <v>4</v>
      </c>
      <c r="D644" s="54">
        <v>0</v>
      </c>
      <c r="E644" s="54">
        <v>0</v>
      </c>
      <c r="F644" s="54">
        <v>4200000</v>
      </c>
      <c r="G644" s="54">
        <v>0</v>
      </c>
      <c r="H644" s="54">
        <v>0</v>
      </c>
      <c r="I644" s="54">
        <v>0</v>
      </c>
      <c r="J644" s="54">
        <v>0</v>
      </c>
      <c r="K644" s="54">
        <v>0</v>
      </c>
      <c r="L644" s="54">
        <v>0</v>
      </c>
      <c r="M644" s="54">
        <v>0</v>
      </c>
      <c r="N644" s="54">
        <v>1300000</v>
      </c>
      <c r="O644" s="54">
        <v>0</v>
      </c>
      <c r="P644" s="54">
        <v>0</v>
      </c>
      <c r="Q644" s="54">
        <v>0</v>
      </c>
      <c r="R644" s="54">
        <v>21930000</v>
      </c>
      <c r="S644" s="54">
        <v>0</v>
      </c>
      <c r="T644" s="54">
        <v>0</v>
      </c>
      <c r="U644" s="54">
        <v>0</v>
      </c>
      <c r="V644" s="54">
        <v>0</v>
      </c>
      <c r="W644" s="54">
        <v>0</v>
      </c>
      <c r="X644" s="54">
        <v>0</v>
      </c>
      <c r="Y644" s="54">
        <v>0</v>
      </c>
      <c r="Z644" s="54">
        <v>0</v>
      </c>
      <c r="AA644" s="54">
        <v>0</v>
      </c>
      <c r="AB644" s="54">
        <v>0</v>
      </c>
      <c r="AC644" s="54">
        <v>46250000</v>
      </c>
      <c r="AD644" s="54">
        <v>0</v>
      </c>
      <c r="AE644" s="54">
        <v>0</v>
      </c>
      <c r="AF644" s="54">
        <v>0</v>
      </c>
      <c r="AG644" s="54">
        <v>0</v>
      </c>
      <c r="AH644" s="128" t="str">
        <f>VLOOKUP(B644,'Ma sector'!A:E,5,0)</f>
        <v>Công nghiệp</v>
      </c>
    </row>
    <row r="645" spans="1:34">
      <c r="A645" s="54" t="s">
        <v>698</v>
      </c>
      <c r="B645" s="54">
        <v>195</v>
      </c>
      <c r="C645" s="54">
        <v>4</v>
      </c>
      <c r="D645" s="54">
        <v>4120000</v>
      </c>
      <c r="E645" s="54">
        <v>48586400</v>
      </c>
      <c r="F645" s="54">
        <v>134610000</v>
      </c>
      <c r="G645" s="54">
        <v>513850000</v>
      </c>
      <c r="H645" s="54">
        <v>41950000</v>
      </c>
      <c r="I645" s="54">
        <v>74890000</v>
      </c>
      <c r="J645" s="54">
        <v>135570000</v>
      </c>
      <c r="K645" s="54">
        <v>64640000</v>
      </c>
      <c r="L645" s="54">
        <v>82490000</v>
      </c>
      <c r="M645" s="54">
        <v>167160000</v>
      </c>
      <c r="N645" s="54">
        <v>119400000</v>
      </c>
      <c r="O645" s="54">
        <v>135630000</v>
      </c>
      <c r="P645" s="54">
        <v>34420000</v>
      </c>
      <c r="Q645" s="54">
        <v>102050000</v>
      </c>
      <c r="R645" s="54">
        <v>67700000</v>
      </c>
      <c r="S645" s="54">
        <v>194950000</v>
      </c>
      <c r="T645" s="54">
        <v>55260000</v>
      </c>
      <c r="U645" s="54">
        <v>79570000</v>
      </c>
      <c r="V645" s="54">
        <v>113460000</v>
      </c>
      <c r="W645" s="54">
        <v>50100000</v>
      </c>
      <c r="X645" s="54">
        <v>18960000</v>
      </c>
      <c r="Y645" s="54">
        <v>29140000</v>
      </c>
      <c r="Z645" s="54">
        <v>96970000</v>
      </c>
      <c r="AA645" s="54">
        <v>51650000</v>
      </c>
      <c r="AB645" s="54">
        <v>11930000</v>
      </c>
      <c r="AC645" s="54">
        <v>18500000</v>
      </c>
      <c r="AD645" s="54">
        <v>25182200</v>
      </c>
      <c r="AE645" s="54">
        <v>47170000</v>
      </c>
      <c r="AF645" s="54">
        <v>51150000</v>
      </c>
      <c r="AG645" s="54">
        <v>61561200</v>
      </c>
      <c r="AH645" s="128" t="str">
        <f>VLOOKUP(B645,'Ma sector'!A:E,5,0)</f>
        <v>Công nghiệp</v>
      </c>
    </row>
    <row r="646" spans="1:34">
      <c r="A646" s="54" t="s">
        <v>699</v>
      </c>
      <c r="B646" s="54">
        <v>160</v>
      </c>
      <c r="C646" s="54">
        <v>4</v>
      </c>
      <c r="D646" s="54">
        <v>16623600</v>
      </c>
      <c r="E646" s="54">
        <v>43534400</v>
      </c>
      <c r="F646" s="54">
        <v>25480000</v>
      </c>
      <c r="G646" s="54">
        <v>270835600</v>
      </c>
      <c r="H646" s="54">
        <v>35953600</v>
      </c>
      <c r="I646" s="54">
        <v>167950000</v>
      </c>
      <c r="J646" s="54">
        <v>148920000</v>
      </c>
      <c r="K646" s="54">
        <v>21470000</v>
      </c>
      <c r="L646" s="54">
        <v>55020000</v>
      </c>
      <c r="M646" s="54">
        <v>85386800</v>
      </c>
      <c r="N646" s="54">
        <v>3930000</v>
      </c>
      <c r="O646" s="54">
        <v>504900000</v>
      </c>
      <c r="P646" s="54">
        <v>151741200</v>
      </c>
      <c r="Q646" s="54">
        <v>7400000</v>
      </c>
      <c r="R646" s="54">
        <v>106292000</v>
      </c>
      <c r="S646" s="54">
        <v>63970000</v>
      </c>
      <c r="T646" s="54">
        <v>52500000</v>
      </c>
      <c r="U646" s="54">
        <v>93830500</v>
      </c>
      <c r="V646" s="54">
        <v>263050000</v>
      </c>
      <c r="W646" s="54">
        <v>268063500</v>
      </c>
      <c r="X646" s="54">
        <v>0</v>
      </c>
      <c r="Y646" s="54">
        <v>5250000</v>
      </c>
      <c r="Z646" s="54">
        <v>36900000</v>
      </c>
      <c r="AA646" s="54">
        <v>132642000</v>
      </c>
      <c r="AB646" s="54">
        <v>1040000</v>
      </c>
      <c r="AC646" s="54">
        <v>0</v>
      </c>
      <c r="AD646" s="54">
        <v>24110200</v>
      </c>
      <c r="AE646" s="54">
        <v>59000000</v>
      </c>
      <c r="AF646" s="54">
        <v>19040000</v>
      </c>
      <c r="AG646" s="54">
        <v>76230000</v>
      </c>
      <c r="AH646" s="128" t="str">
        <f>VLOOKUP(B646,'Ma sector'!A:E,5,0)</f>
        <v>Nguyên vật liệu</v>
      </c>
    </row>
    <row r="647" spans="1:34">
      <c r="A647" s="54" t="s">
        <v>700</v>
      </c>
      <c r="B647" s="54">
        <v>180</v>
      </c>
      <c r="C647" s="54">
        <v>4</v>
      </c>
      <c r="D647" s="54">
        <v>8130000</v>
      </c>
      <c r="E647" s="54">
        <v>68750000</v>
      </c>
      <c r="F647" s="54">
        <v>2770000</v>
      </c>
      <c r="G647" s="54">
        <v>33780000</v>
      </c>
      <c r="H647" s="54">
        <v>990000</v>
      </c>
      <c r="I647" s="54">
        <v>37230000</v>
      </c>
      <c r="J647" s="54">
        <v>146700000</v>
      </c>
      <c r="K647" s="54">
        <v>7490000</v>
      </c>
      <c r="L647" s="54">
        <v>0</v>
      </c>
      <c r="M647" s="54">
        <v>41270000</v>
      </c>
      <c r="N647" s="54">
        <v>40270000</v>
      </c>
      <c r="O647" s="54">
        <v>208410000</v>
      </c>
      <c r="P647" s="54">
        <v>12030000</v>
      </c>
      <c r="Q647" s="54">
        <v>17440000</v>
      </c>
      <c r="R647" s="54">
        <v>39030000</v>
      </c>
      <c r="S647" s="54">
        <v>79910000</v>
      </c>
      <c r="T647" s="54">
        <v>330000</v>
      </c>
      <c r="U647" s="54">
        <v>0</v>
      </c>
      <c r="V647" s="54">
        <v>38270000</v>
      </c>
      <c r="W647" s="54">
        <v>2000000</v>
      </c>
      <c r="X647" s="54">
        <v>262500</v>
      </c>
      <c r="Y647" s="54">
        <v>13940000</v>
      </c>
      <c r="Z647" s="54">
        <v>41800000</v>
      </c>
      <c r="AA647" s="54">
        <v>8000000</v>
      </c>
      <c r="AB647" s="54">
        <v>0</v>
      </c>
      <c r="AC647" s="54">
        <v>8250000</v>
      </c>
      <c r="AD647" s="54">
        <v>340000</v>
      </c>
      <c r="AE647" s="54">
        <v>3840000</v>
      </c>
      <c r="AF647" s="54">
        <v>0</v>
      </c>
      <c r="AG647" s="54">
        <v>350000</v>
      </c>
      <c r="AH647" s="128" t="str">
        <f>VLOOKUP(B647,'Ma sector'!A:E,5,0)</f>
        <v>Công nghiệp</v>
      </c>
    </row>
    <row r="648" spans="1:34">
      <c r="A648" s="54" t="s">
        <v>701</v>
      </c>
      <c r="B648" s="54">
        <v>186</v>
      </c>
      <c r="C648" s="54">
        <v>4</v>
      </c>
      <c r="D648" s="54">
        <v>1219000</v>
      </c>
      <c r="E648" s="54">
        <v>17048000</v>
      </c>
      <c r="F648" s="54">
        <v>14963000</v>
      </c>
      <c r="G648" s="54">
        <v>55543000</v>
      </c>
      <c r="H648" s="54">
        <v>22018000</v>
      </c>
      <c r="I648" s="54">
        <v>32664000</v>
      </c>
      <c r="J648" s="54">
        <v>20585000</v>
      </c>
      <c r="K648" s="54">
        <v>4878000</v>
      </c>
      <c r="L648" s="54">
        <v>13839000</v>
      </c>
      <c r="M648" s="54">
        <v>42000000</v>
      </c>
      <c r="N648" s="54">
        <v>19995000</v>
      </c>
      <c r="O648" s="54">
        <v>50475000</v>
      </c>
      <c r="P648" s="54">
        <v>41490000</v>
      </c>
      <c r="Q648" s="54">
        <v>68937000</v>
      </c>
      <c r="R648" s="54">
        <v>8364000</v>
      </c>
      <c r="S648" s="54">
        <v>115720000</v>
      </c>
      <c r="T648" s="54">
        <v>2199000</v>
      </c>
      <c r="U648" s="54">
        <v>200000</v>
      </c>
      <c r="V648" s="54">
        <v>10911000</v>
      </c>
      <c r="W648" s="54">
        <v>14735000</v>
      </c>
      <c r="X648" s="54">
        <v>1641000</v>
      </c>
      <c r="Y648" s="54">
        <v>16977000</v>
      </c>
      <c r="Z648" s="54">
        <v>10185000</v>
      </c>
      <c r="AA648" s="54">
        <v>6540000</v>
      </c>
      <c r="AB648" s="54">
        <v>4038000</v>
      </c>
      <c r="AC648" s="54">
        <v>12785000</v>
      </c>
      <c r="AD648" s="54">
        <v>2333000</v>
      </c>
      <c r="AE648" s="54">
        <v>16089000</v>
      </c>
      <c r="AF648" s="54">
        <v>14330000</v>
      </c>
      <c r="AG648" s="54">
        <v>4780000</v>
      </c>
      <c r="AH648" s="128" t="str">
        <f>VLOOKUP(B648,'Ma sector'!A:E,5,0)</f>
        <v>Công nghiệp</v>
      </c>
    </row>
    <row r="649" spans="1:34">
      <c r="A649" s="54" t="s">
        <v>702</v>
      </c>
      <c r="B649" s="54">
        <v>181</v>
      </c>
      <c r="C649" s="54">
        <v>4</v>
      </c>
      <c r="D649" s="54">
        <v>349897000</v>
      </c>
      <c r="E649" s="54">
        <v>219486000</v>
      </c>
      <c r="F649" s="54">
        <v>957251000</v>
      </c>
      <c r="G649" s="54">
        <v>349872000</v>
      </c>
      <c r="H649" s="54">
        <v>568417000</v>
      </c>
      <c r="I649" s="54">
        <v>531292000</v>
      </c>
      <c r="J649" s="54">
        <v>233651000</v>
      </c>
      <c r="K649" s="54">
        <v>23523000</v>
      </c>
      <c r="L649" s="54">
        <v>18233000</v>
      </c>
      <c r="M649" s="54">
        <v>219004000</v>
      </c>
      <c r="N649" s="54">
        <v>160201000</v>
      </c>
      <c r="O649" s="54">
        <v>106614000</v>
      </c>
      <c r="P649" s="54">
        <v>54160000</v>
      </c>
      <c r="Q649" s="54">
        <v>15079000</v>
      </c>
      <c r="R649" s="54">
        <v>124917000</v>
      </c>
      <c r="S649" s="54">
        <v>64445000</v>
      </c>
      <c r="T649" s="54">
        <v>26887000</v>
      </c>
      <c r="U649" s="54">
        <v>104239000</v>
      </c>
      <c r="V649" s="54">
        <v>95494000</v>
      </c>
      <c r="W649" s="54">
        <v>223128000</v>
      </c>
      <c r="X649" s="54">
        <v>77807000</v>
      </c>
      <c r="Y649" s="54">
        <v>94846000</v>
      </c>
      <c r="Z649" s="54">
        <v>372766000</v>
      </c>
      <c r="AA649" s="54">
        <v>27510000</v>
      </c>
      <c r="AB649" s="54">
        <v>20091000</v>
      </c>
      <c r="AC649" s="54">
        <v>42072000</v>
      </c>
      <c r="AD649" s="54">
        <v>34000</v>
      </c>
      <c r="AE649" s="54">
        <v>31690000</v>
      </c>
      <c r="AF649" s="54">
        <v>35320000</v>
      </c>
      <c r="AG649" s="54">
        <v>49072000</v>
      </c>
      <c r="AH649" s="128" t="str">
        <f>VLOOKUP(B649,'Ma sector'!A:E,5,0)</f>
        <v>Công nghiệp</v>
      </c>
    </row>
    <row r="650" spans="1:34">
      <c r="A650" s="54" t="s">
        <v>703</v>
      </c>
      <c r="B650" s="54">
        <v>181</v>
      </c>
      <c r="C650" s="54">
        <v>4</v>
      </c>
      <c r="D650" s="54">
        <v>1291000</v>
      </c>
      <c r="E650" s="54">
        <v>93195000</v>
      </c>
      <c r="F650" s="54">
        <v>4829000</v>
      </c>
      <c r="G650" s="54">
        <v>39908000</v>
      </c>
      <c r="H650" s="54">
        <v>166860000</v>
      </c>
      <c r="I650" s="54">
        <v>371175000</v>
      </c>
      <c r="J650" s="54">
        <v>106648000</v>
      </c>
      <c r="K650" s="54">
        <v>128791000</v>
      </c>
      <c r="L650" s="54">
        <v>46017000</v>
      </c>
      <c r="M650" s="54">
        <v>18219000</v>
      </c>
      <c r="N650" s="54">
        <v>0</v>
      </c>
      <c r="O650" s="54">
        <v>0</v>
      </c>
      <c r="P650" s="54">
        <v>5963000</v>
      </c>
      <c r="Q650" s="54">
        <v>115905000</v>
      </c>
      <c r="R650" s="54">
        <v>118458000</v>
      </c>
      <c r="S650" s="54">
        <v>106050000</v>
      </c>
      <c r="T650" s="54">
        <v>13495000</v>
      </c>
      <c r="U650" s="54">
        <v>2125000</v>
      </c>
      <c r="V650" s="54">
        <v>84006000</v>
      </c>
      <c r="W650" s="54">
        <v>11445000</v>
      </c>
      <c r="X650" s="54">
        <v>106000</v>
      </c>
      <c r="Y650" s="54">
        <v>0</v>
      </c>
      <c r="Z650" s="54">
        <v>19101000</v>
      </c>
      <c r="AA650" s="54">
        <v>2884000</v>
      </c>
      <c r="AB650" s="54">
        <v>35843000</v>
      </c>
      <c r="AC650" s="54">
        <v>22972000</v>
      </c>
      <c r="AD650" s="54">
        <v>0</v>
      </c>
      <c r="AE650" s="54">
        <v>6765000</v>
      </c>
      <c r="AF650" s="54">
        <v>9222000</v>
      </c>
      <c r="AG650" s="54">
        <v>0</v>
      </c>
      <c r="AH650" s="128" t="str">
        <f>VLOOKUP(B650,'Ma sector'!A:E,5,0)</f>
        <v>Công nghiệp</v>
      </c>
    </row>
    <row r="651" spans="1:34">
      <c r="A651" s="54" t="s">
        <v>704</v>
      </c>
      <c r="B651" s="54">
        <v>308</v>
      </c>
      <c r="C651" s="54">
        <v>4</v>
      </c>
      <c r="D651" s="54">
        <v>171340000</v>
      </c>
      <c r="E651" s="54">
        <v>588130000</v>
      </c>
      <c r="F651" s="54">
        <v>699830000</v>
      </c>
      <c r="G651" s="54">
        <v>778750000</v>
      </c>
      <c r="H651" s="54">
        <v>554430400</v>
      </c>
      <c r="I651" s="54">
        <v>1019610000</v>
      </c>
      <c r="J651" s="54">
        <v>1585140000</v>
      </c>
      <c r="K651" s="54">
        <v>708599300</v>
      </c>
      <c r="L651" s="54">
        <v>1061980000</v>
      </c>
      <c r="M651" s="54">
        <v>1567907000</v>
      </c>
      <c r="N651" s="54">
        <v>965422100</v>
      </c>
      <c r="O651" s="54">
        <v>666510000</v>
      </c>
      <c r="P651" s="54">
        <v>501900000</v>
      </c>
      <c r="Q651" s="54">
        <v>375350000</v>
      </c>
      <c r="R651" s="54">
        <v>728480000</v>
      </c>
      <c r="S651" s="54">
        <v>560535700</v>
      </c>
      <c r="T651" s="54">
        <v>815260000</v>
      </c>
      <c r="U651" s="54">
        <v>878730000</v>
      </c>
      <c r="V651" s="54">
        <v>207510000</v>
      </c>
      <c r="W651" s="54">
        <v>191320000</v>
      </c>
      <c r="X651" s="54">
        <v>570000</v>
      </c>
      <c r="Y651" s="54">
        <v>109400000</v>
      </c>
      <c r="Z651" s="54">
        <v>328520000</v>
      </c>
      <c r="AA651" s="54">
        <v>166050000</v>
      </c>
      <c r="AB651" s="54">
        <v>566070000</v>
      </c>
      <c r="AC651" s="54">
        <v>238086500</v>
      </c>
      <c r="AD651" s="54">
        <v>95529300</v>
      </c>
      <c r="AE651" s="54">
        <v>123980000</v>
      </c>
      <c r="AF651" s="54">
        <v>518860000</v>
      </c>
      <c r="AG651" s="54">
        <v>35651500</v>
      </c>
      <c r="AH651" s="128" t="str">
        <f>VLOOKUP(B651,'Ma sector'!A:E,5,0)</f>
        <v>Công nghệ Thông tin</v>
      </c>
    </row>
    <row r="652" spans="1:34">
      <c r="A652" s="54" t="s">
        <v>705</v>
      </c>
      <c r="B652" s="54">
        <v>181</v>
      </c>
      <c r="C652" s="54">
        <v>4</v>
      </c>
      <c r="D652" s="54">
        <v>74670000</v>
      </c>
      <c r="E652" s="54">
        <v>133690000</v>
      </c>
      <c r="F652" s="54">
        <v>9030000</v>
      </c>
      <c r="G652" s="54">
        <v>0</v>
      </c>
      <c r="H652" s="54">
        <v>92410000</v>
      </c>
      <c r="I652" s="54">
        <v>25200000</v>
      </c>
      <c r="J652" s="54">
        <v>132720000</v>
      </c>
      <c r="K652" s="54">
        <v>20550000</v>
      </c>
      <c r="L652" s="54">
        <v>57056000</v>
      </c>
      <c r="M652" s="54">
        <v>120700000</v>
      </c>
      <c r="N652" s="54">
        <v>16600000</v>
      </c>
      <c r="O652" s="54">
        <v>760000</v>
      </c>
      <c r="P652" s="54">
        <v>17910000</v>
      </c>
      <c r="Q652" s="54">
        <v>1600000</v>
      </c>
      <c r="R652" s="54">
        <v>790000</v>
      </c>
      <c r="S652" s="54">
        <v>1580000</v>
      </c>
      <c r="T652" s="54">
        <v>18900000</v>
      </c>
      <c r="U652" s="54">
        <v>800000</v>
      </c>
      <c r="V652" s="54">
        <v>800000</v>
      </c>
      <c r="W652" s="54">
        <v>0</v>
      </c>
      <c r="X652" s="54">
        <v>0</v>
      </c>
      <c r="Y652" s="54">
        <v>15400000</v>
      </c>
      <c r="Z652" s="54">
        <v>0</v>
      </c>
      <c r="AA652" s="54">
        <v>0</v>
      </c>
      <c r="AB652" s="54">
        <v>0</v>
      </c>
      <c r="AC652" s="54">
        <v>5450000</v>
      </c>
      <c r="AD652" s="54">
        <v>0</v>
      </c>
      <c r="AE652" s="54">
        <v>3853500000</v>
      </c>
      <c r="AF652" s="54">
        <v>54390000</v>
      </c>
      <c r="AG652" s="54">
        <v>0</v>
      </c>
      <c r="AH652" s="128" t="str">
        <f>VLOOKUP(B652,'Ma sector'!A:E,5,0)</f>
        <v>Công nghiệp</v>
      </c>
    </row>
    <row r="653" spans="1:34">
      <c r="A653" s="54" t="s">
        <v>706</v>
      </c>
      <c r="B653" s="54">
        <v>181</v>
      </c>
      <c r="C653" s="54">
        <v>4</v>
      </c>
      <c r="D653" s="54">
        <v>6300000</v>
      </c>
      <c r="E653" s="54">
        <v>51320000</v>
      </c>
      <c r="F653" s="54">
        <v>49540000</v>
      </c>
      <c r="G653" s="54">
        <v>76190000</v>
      </c>
      <c r="H653" s="54">
        <v>95160000</v>
      </c>
      <c r="I653" s="54">
        <v>112840000</v>
      </c>
      <c r="J653" s="54">
        <v>66270000</v>
      </c>
      <c r="K653" s="54">
        <v>9660000</v>
      </c>
      <c r="L653" s="54">
        <v>37950000</v>
      </c>
      <c r="M653" s="54">
        <v>27040000</v>
      </c>
      <c r="N653" s="54">
        <v>137450000</v>
      </c>
      <c r="O653" s="54">
        <v>64740000</v>
      </c>
      <c r="P653" s="54">
        <v>2870000</v>
      </c>
      <c r="Q653" s="54">
        <v>42840000</v>
      </c>
      <c r="R653" s="54">
        <v>111770000</v>
      </c>
      <c r="S653" s="54">
        <v>34160000</v>
      </c>
      <c r="T653" s="54">
        <v>17680000</v>
      </c>
      <c r="U653" s="54">
        <v>5560000</v>
      </c>
      <c r="V653" s="54">
        <v>126080000</v>
      </c>
      <c r="W653" s="54">
        <v>163190000</v>
      </c>
      <c r="X653" s="54">
        <v>0</v>
      </c>
      <c r="Y653" s="54">
        <v>57620000</v>
      </c>
      <c r="Z653" s="54">
        <v>53110000</v>
      </c>
      <c r="AA653" s="54">
        <v>22990000</v>
      </c>
      <c r="AB653" s="54">
        <v>55840000</v>
      </c>
      <c r="AC653" s="54">
        <v>50170000</v>
      </c>
      <c r="AD653" s="54">
        <v>2740000</v>
      </c>
      <c r="AE653" s="54">
        <v>6960000</v>
      </c>
      <c r="AF653" s="54">
        <v>6320000</v>
      </c>
      <c r="AG653" s="54">
        <v>7225000</v>
      </c>
      <c r="AH653" s="128" t="str">
        <f>VLOOKUP(B653,'Ma sector'!A:E,5,0)</f>
        <v>Công nghiệp</v>
      </c>
    </row>
    <row r="654" spans="1:34">
      <c r="A654" s="54" t="s">
        <v>707</v>
      </c>
      <c r="B654" s="54">
        <v>181</v>
      </c>
      <c r="C654" s="54">
        <v>4</v>
      </c>
      <c r="D654" s="54">
        <v>0</v>
      </c>
      <c r="E654" s="54">
        <v>0</v>
      </c>
      <c r="F654" s="54">
        <v>0</v>
      </c>
      <c r="G654" s="54">
        <v>0</v>
      </c>
      <c r="H654" s="54">
        <v>0</v>
      </c>
      <c r="I654" s="54">
        <v>0</v>
      </c>
      <c r="J654" s="54">
        <v>0</v>
      </c>
      <c r="K654" s="54">
        <v>0</v>
      </c>
      <c r="L654" s="54">
        <v>0</v>
      </c>
      <c r="M654" s="54">
        <v>0</v>
      </c>
      <c r="N654" s="54">
        <v>0</v>
      </c>
      <c r="O654" s="54">
        <v>0</v>
      </c>
      <c r="P654" s="54">
        <v>0</v>
      </c>
      <c r="Q654" s="54">
        <v>0</v>
      </c>
      <c r="R654" s="54">
        <v>0</v>
      </c>
      <c r="S654" s="54">
        <v>0</v>
      </c>
      <c r="T654" s="54">
        <v>0</v>
      </c>
      <c r="U654" s="54">
        <v>0</v>
      </c>
      <c r="V654" s="54">
        <v>0</v>
      </c>
      <c r="W654" s="54">
        <v>0</v>
      </c>
      <c r="X654" s="54">
        <v>0</v>
      </c>
      <c r="Y654" s="54">
        <v>0</v>
      </c>
      <c r="Z654" s="54">
        <v>0</v>
      </c>
      <c r="AA654" s="54">
        <v>0</v>
      </c>
      <c r="AB654" s="54">
        <v>0</v>
      </c>
      <c r="AC654" s="54">
        <v>0</v>
      </c>
      <c r="AD654" s="54">
        <v>0</v>
      </c>
      <c r="AE654" s="54">
        <v>0</v>
      </c>
      <c r="AF654" s="54">
        <v>0</v>
      </c>
      <c r="AG654" s="54">
        <v>0</v>
      </c>
      <c r="AH654" s="128" t="str">
        <f>VLOOKUP(B654,'Ma sector'!A:E,5,0)</f>
        <v>Công nghiệp</v>
      </c>
    </row>
    <row r="655" spans="1:34">
      <c r="A655" s="54" t="s">
        <v>708</v>
      </c>
      <c r="B655" s="54">
        <v>314</v>
      </c>
      <c r="C655" s="54">
        <v>4</v>
      </c>
      <c r="D655" s="54">
        <v>0</v>
      </c>
      <c r="E655" s="54">
        <v>300000</v>
      </c>
      <c r="F655" s="54">
        <v>330000</v>
      </c>
      <c r="G655" s="54">
        <v>360000</v>
      </c>
      <c r="H655" s="54">
        <v>390000</v>
      </c>
      <c r="I655" s="54">
        <v>410000</v>
      </c>
      <c r="J655" s="54">
        <v>440000</v>
      </c>
      <c r="K655" s="54">
        <v>480000</v>
      </c>
      <c r="L655" s="54">
        <v>0</v>
      </c>
      <c r="M655" s="54">
        <v>510000</v>
      </c>
      <c r="N655" s="54">
        <v>0</v>
      </c>
      <c r="O655" s="54">
        <v>0</v>
      </c>
      <c r="P655" s="54">
        <v>0</v>
      </c>
      <c r="Q655" s="54">
        <v>0</v>
      </c>
      <c r="R655" s="54">
        <v>0</v>
      </c>
      <c r="S655" s="54">
        <v>0</v>
      </c>
      <c r="T655" s="54">
        <v>0</v>
      </c>
      <c r="U655" s="54">
        <v>0</v>
      </c>
      <c r="V655" s="54">
        <v>0</v>
      </c>
      <c r="W655" s="54">
        <v>0</v>
      </c>
      <c r="X655" s="54">
        <v>0</v>
      </c>
      <c r="Y655" s="54">
        <v>0</v>
      </c>
      <c r="Z655" s="54">
        <v>0</v>
      </c>
      <c r="AA655" s="54">
        <v>0</v>
      </c>
      <c r="AB655" s="54">
        <v>0</v>
      </c>
      <c r="AC655" s="54">
        <v>0</v>
      </c>
      <c r="AD655" s="54">
        <v>0</v>
      </c>
      <c r="AE655" s="54">
        <v>0</v>
      </c>
      <c r="AF655" s="54">
        <v>560000</v>
      </c>
      <c r="AG655" s="54">
        <v>0</v>
      </c>
      <c r="AH655" s="128" t="str">
        <f>VLOOKUP(B655,'Ma sector'!A:E,5,0)</f>
        <v>Công nghệ Thông tin</v>
      </c>
    </row>
    <row r="656" spans="1:34">
      <c r="A656" s="54" t="s">
        <v>709</v>
      </c>
      <c r="B656" s="54">
        <v>184</v>
      </c>
      <c r="C656" s="54">
        <v>4</v>
      </c>
      <c r="D656" s="54">
        <v>0</v>
      </c>
      <c r="E656" s="54">
        <v>0</v>
      </c>
      <c r="F656" s="54">
        <v>0</v>
      </c>
      <c r="G656" s="54">
        <v>0</v>
      </c>
      <c r="H656" s="54">
        <v>9420000</v>
      </c>
      <c r="I656" s="54">
        <v>0</v>
      </c>
      <c r="J656" s="54">
        <v>0</v>
      </c>
      <c r="K656" s="54">
        <v>0</v>
      </c>
      <c r="L656" s="54">
        <v>0</v>
      </c>
      <c r="M656" s="54">
        <v>0</v>
      </c>
      <c r="N656" s="54">
        <v>0</v>
      </c>
      <c r="O656" s="54">
        <v>0</v>
      </c>
      <c r="P656" s="54">
        <v>0</v>
      </c>
      <c r="Q656" s="54">
        <v>3450000</v>
      </c>
      <c r="R656" s="54">
        <v>0</v>
      </c>
      <c r="S656" s="54">
        <v>3790000</v>
      </c>
      <c r="T656" s="54">
        <v>0</v>
      </c>
      <c r="U656" s="54">
        <v>0</v>
      </c>
      <c r="V656" s="54">
        <v>0</v>
      </c>
      <c r="W656" s="54">
        <v>0</v>
      </c>
      <c r="X656" s="54">
        <v>0</v>
      </c>
      <c r="Y656" s="54">
        <v>0</v>
      </c>
      <c r="Z656" s="54">
        <v>11820000</v>
      </c>
      <c r="AA656" s="54">
        <v>0</v>
      </c>
      <c r="AB656" s="54">
        <v>0</v>
      </c>
      <c r="AC656" s="54">
        <v>0</v>
      </c>
      <c r="AD656" s="54">
        <v>0</v>
      </c>
      <c r="AE656" s="54">
        <v>0</v>
      </c>
      <c r="AF656" s="54">
        <v>3850000</v>
      </c>
      <c r="AG656" s="54">
        <v>0</v>
      </c>
      <c r="AH656" s="128" t="str">
        <f>VLOOKUP(B656,'Ma sector'!A:E,5,0)</f>
        <v>Công nghiệp</v>
      </c>
    </row>
    <row r="657" spans="1:34">
      <c r="A657" s="54" t="s">
        <v>90</v>
      </c>
      <c r="B657" s="54">
        <v>186</v>
      </c>
      <c r="C657" s="54">
        <v>4</v>
      </c>
      <c r="D657" s="54">
        <v>1690000</v>
      </c>
      <c r="E657" s="54">
        <v>5040000</v>
      </c>
      <c r="F657" s="54">
        <v>14900000</v>
      </c>
      <c r="G657" s="54">
        <v>17310000</v>
      </c>
      <c r="H657" s="54">
        <v>10550000</v>
      </c>
      <c r="I657" s="54">
        <v>3800000</v>
      </c>
      <c r="J657" s="54">
        <v>11800000</v>
      </c>
      <c r="K657" s="54">
        <v>12330000</v>
      </c>
      <c r="L657" s="54">
        <v>2050000</v>
      </c>
      <c r="M657" s="54">
        <v>1850000</v>
      </c>
      <c r="N657" s="54">
        <v>14490000</v>
      </c>
      <c r="O657" s="54">
        <v>1800000</v>
      </c>
      <c r="P657" s="54">
        <v>13320000</v>
      </c>
      <c r="Q657" s="54">
        <v>24820000</v>
      </c>
      <c r="R657" s="54">
        <v>37680000</v>
      </c>
      <c r="S657" s="54">
        <v>19830000</v>
      </c>
      <c r="T657" s="54">
        <v>8950000</v>
      </c>
      <c r="U657" s="54">
        <v>1760000</v>
      </c>
      <c r="V657" s="54">
        <v>10190000</v>
      </c>
      <c r="W657" s="54">
        <v>6610000</v>
      </c>
      <c r="X657" s="54">
        <v>19970000</v>
      </c>
      <c r="Y657" s="54">
        <v>1750000</v>
      </c>
      <c r="Z657" s="54">
        <v>1700000</v>
      </c>
      <c r="AA657" s="54">
        <v>8370000</v>
      </c>
      <c r="AB657" s="54">
        <v>4950000</v>
      </c>
      <c r="AC657" s="54">
        <v>4820000</v>
      </c>
      <c r="AD657" s="54">
        <v>1580000</v>
      </c>
      <c r="AE657" s="54">
        <v>35050000</v>
      </c>
      <c r="AF657" s="54">
        <v>25410000</v>
      </c>
      <c r="AG657" s="54">
        <v>1700000</v>
      </c>
      <c r="AH657" s="128" t="str">
        <f>VLOOKUP(B657,'Ma sector'!A:E,5,0)</f>
        <v>Công nghiệp</v>
      </c>
    </row>
    <row r="658" spans="1:34">
      <c r="A658" s="54" t="s">
        <v>710</v>
      </c>
      <c r="B658" s="54">
        <v>181</v>
      </c>
      <c r="C658" s="54">
        <v>4</v>
      </c>
      <c r="D658" s="54">
        <v>0</v>
      </c>
      <c r="E658" s="54">
        <v>0</v>
      </c>
      <c r="F658" s="54">
        <v>1540000</v>
      </c>
      <c r="G658" s="54">
        <v>0</v>
      </c>
      <c r="H658" s="54">
        <v>0</v>
      </c>
      <c r="I658" s="54">
        <v>50580000</v>
      </c>
      <c r="J658" s="54">
        <v>3100000</v>
      </c>
      <c r="K658" s="54">
        <v>62320000</v>
      </c>
      <c r="L658" s="54">
        <v>4590000</v>
      </c>
      <c r="M658" s="54">
        <v>0</v>
      </c>
      <c r="N658" s="54">
        <v>0</v>
      </c>
      <c r="O658" s="54">
        <v>0</v>
      </c>
      <c r="P658" s="54">
        <v>0</v>
      </c>
      <c r="Q658" s="54">
        <v>0</v>
      </c>
      <c r="R658" s="54">
        <v>0</v>
      </c>
      <c r="S658" s="54">
        <v>0</v>
      </c>
      <c r="T658" s="54">
        <v>30800000</v>
      </c>
      <c r="U658" s="54">
        <v>21280000</v>
      </c>
      <c r="V658" s="54">
        <v>34960000</v>
      </c>
      <c r="W658" s="54">
        <v>48000000</v>
      </c>
      <c r="X658" s="54">
        <v>0</v>
      </c>
      <c r="Y658" s="54">
        <v>0</v>
      </c>
      <c r="Z658" s="54">
        <v>5630000</v>
      </c>
      <c r="AA658" s="54">
        <v>0</v>
      </c>
      <c r="AB658" s="54">
        <v>0</v>
      </c>
      <c r="AC658" s="54">
        <v>6190000</v>
      </c>
      <c r="AD658" s="54">
        <v>0</v>
      </c>
      <c r="AE658" s="54">
        <v>0</v>
      </c>
      <c r="AF658" s="54">
        <v>0</v>
      </c>
      <c r="AG658" s="54">
        <v>0</v>
      </c>
      <c r="AH658" s="128" t="str">
        <f>VLOOKUP(B658,'Ma sector'!A:E,5,0)</f>
        <v>Công nghiệp</v>
      </c>
    </row>
    <row r="659" spans="1:34">
      <c r="A659" s="54" t="s">
        <v>711</v>
      </c>
      <c r="B659" s="54">
        <v>181</v>
      </c>
      <c r="C659" s="54">
        <v>4</v>
      </c>
      <c r="D659" s="54">
        <v>539620000</v>
      </c>
      <c r="E659" s="54">
        <v>3456566200</v>
      </c>
      <c r="F659" s="54">
        <v>1308396800</v>
      </c>
      <c r="G659" s="54">
        <v>2449230000</v>
      </c>
      <c r="H659" s="54">
        <v>386990000</v>
      </c>
      <c r="I659" s="54">
        <v>1005760000</v>
      </c>
      <c r="J659" s="54">
        <v>474000000</v>
      </c>
      <c r="K659" s="54">
        <v>221740000</v>
      </c>
      <c r="L659" s="54">
        <v>168907500</v>
      </c>
      <c r="M659" s="54">
        <v>71230000</v>
      </c>
      <c r="N659" s="54">
        <v>678815500</v>
      </c>
      <c r="O659" s="54">
        <v>243098400</v>
      </c>
      <c r="P659" s="54">
        <v>248260000</v>
      </c>
      <c r="Q659" s="54">
        <v>178220000</v>
      </c>
      <c r="R659" s="54">
        <v>200540000</v>
      </c>
      <c r="S659" s="54">
        <v>544227600</v>
      </c>
      <c r="T659" s="54">
        <v>628500000</v>
      </c>
      <c r="U659" s="54">
        <v>129070000</v>
      </c>
      <c r="V659" s="54">
        <v>195610000</v>
      </c>
      <c r="W659" s="54">
        <v>378440000</v>
      </c>
      <c r="X659" s="54">
        <v>22530000</v>
      </c>
      <c r="Y659" s="54">
        <v>460440000</v>
      </c>
      <c r="Z659" s="54">
        <v>183170000</v>
      </c>
      <c r="AA659" s="54">
        <v>363050000</v>
      </c>
      <c r="AB659" s="54">
        <v>6950000</v>
      </c>
      <c r="AC659" s="54">
        <v>157860000</v>
      </c>
      <c r="AD659" s="54">
        <v>17780000</v>
      </c>
      <c r="AE659" s="54">
        <v>29860000</v>
      </c>
      <c r="AF659" s="54">
        <v>9720000</v>
      </c>
      <c r="AG659" s="54">
        <v>68552300</v>
      </c>
      <c r="AH659" s="128" t="str">
        <f>VLOOKUP(B659,'Ma sector'!A:E,5,0)</f>
        <v>Công nghiệp</v>
      </c>
    </row>
    <row r="660" spans="1:34">
      <c r="A660" s="54" t="s">
        <v>712</v>
      </c>
      <c r="B660" s="54">
        <v>336</v>
      </c>
      <c r="C660" s="54">
        <v>4</v>
      </c>
      <c r="D660" s="54">
        <v>0</v>
      </c>
      <c r="E660" s="54">
        <v>0</v>
      </c>
      <c r="F660" s="54">
        <v>0</v>
      </c>
      <c r="G660" s="54">
        <v>0</v>
      </c>
      <c r="H660" s="54">
        <v>0</v>
      </c>
      <c r="I660" s="54">
        <v>0</v>
      </c>
      <c r="J660" s="54">
        <v>14250000</v>
      </c>
      <c r="K660" s="54">
        <v>0</v>
      </c>
      <c r="L660" s="54">
        <v>7200000</v>
      </c>
      <c r="M660" s="54">
        <v>1140000</v>
      </c>
      <c r="N660" s="54">
        <v>1250000</v>
      </c>
      <c r="O660" s="54">
        <v>0</v>
      </c>
      <c r="P660" s="54">
        <v>0</v>
      </c>
      <c r="Q660" s="54">
        <v>0</v>
      </c>
      <c r="R660" s="54">
        <v>0</v>
      </c>
      <c r="S660" s="54">
        <v>0</v>
      </c>
      <c r="T660" s="54">
        <v>0</v>
      </c>
      <c r="U660" s="54">
        <v>0</v>
      </c>
      <c r="V660" s="54">
        <v>0</v>
      </c>
      <c r="W660" s="54">
        <v>0</v>
      </c>
      <c r="X660" s="54">
        <v>0</v>
      </c>
      <c r="Y660" s="54">
        <v>0</v>
      </c>
      <c r="Z660" s="54">
        <v>0</v>
      </c>
      <c r="AA660" s="54">
        <v>0</v>
      </c>
      <c r="AB660" s="54">
        <v>0</v>
      </c>
      <c r="AC660" s="54">
        <v>0</v>
      </c>
      <c r="AD660" s="54">
        <v>0</v>
      </c>
      <c r="AE660" s="54">
        <v>0</v>
      </c>
      <c r="AF660" s="54">
        <v>0</v>
      </c>
      <c r="AG660" s="54">
        <v>0</v>
      </c>
      <c r="AH660" s="128" t="str">
        <f>VLOOKUP(B660,'Ma sector'!A:E,5,0)</f>
        <v>Tài chính</v>
      </c>
    </row>
    <row r="661" spans="1:34">
      <c r="A661" s="54" t="s">
        <v>713</v>
      </c>
      <c r="B661" s="54">
        <v>181</v>
      </c>
      <c r="C661" s="54">
        <v>4</v>
      </c>
      <c r="D661" s="54">
        <v>13300000</v>
      </c>
      <c r="E661" s="54">
        <v>49890000</v>
      </c>
      <c r="F661" s="54">
        <v>3880000</v>
      </c>
      <c r="G661" s="54">
        <v>41590000</v>
      </c>
      <c r="H661" s="54">
        <v>85810000</v>
      </c>
      <c r="I661" s="54">
        <v>51600000</v>
      </c>
      <c r="J661" s="54">
        <v>8530000</v>
      </c>
      <c r="K661" s="54">
        <v>33810000</v>
      </c>
      <c r="L661" s="54">
        <v>17990000</v>
      </c>
      <c r="M661" s="54">
        <v>5220000</v>
      </c>
      <c r="N661" s="54">
        <v>48390000</v>
      </c>
      <c r="O661" s="54">
        <v>102610000</v>
      </c>
      <c r="P661" s="54">
        <v>33040000</v>
      </c>
      <c r="Q661" s="54">
        <v>39590000</v>
      </c>
      <c r="R661" s="54">
        <v>25000000</v>
      </c>
      <c r="S661" s="54">
        <v>84490000</v>
      </c>
      <c r="T661" s="54">
        <v>201280000</v>
      </c>
      <c r="U661" s="54">
        <v>6600000</v>
      </c>
      <c r="V661" s="54">
        <v>48610000</v>
      </c>
      <c r="W661" s="54">
        <v>24560000</v>
      </c>
      <c r="X661" s="54">
        <v>0</v>
      </c>
      <c r="Y661" s="54">
        <v>118920000</v>
      </c>
      <c r="Z661" s="54">
        <v>232800000</v>
      </c>
      <c r="AA661" s="54">
        <v>74100000</v>
      </c>
      <c r="AB661" s="54">
        <v>55680000</v>
      </c>
      <c r="AC661" s="54">
        <v>6410000</v>
      </c>
      <c r="AD661" s="54">
        <v>35320000</v>
      </c>
      <c r="AE661" s="54">
        <v>2910000</v>
      </c>
      <c r="AF661" s="54">
        <v>2870000</v>
      </c>
      <c r="AG661" s="54">
        <v>1730000</v>
      </c>
      <c r="AH661" s="128" t="str">
        <f>VLOOKUP(B661,'Ma sector'!A:E,5,0)</f>
        <v>Công nghiệp</v>
      </c>
    </row>
    <row r="662" spans="1:34">
      <c r="A662" s="54" t="s">
        <v>714</v>
      </c>
      <c r="B662" s="54">
        <v>181</v>
      </c>
      <c r="C662" s="54">
        <v>4</v>
      </c>
      <c r="D662" s="54">
        <v>2000000</v>
      </c>
      <c r="E662" s="54">
        <v>19820000</v>
      </c>
      <c r="F662" s="54">
        <v>13080000</v>
      </c>
      <c r="G662" s="54">
        <v>89600000</v>
      </c>
      <c r="H662" s="54">
        <v>126725000</v>
      </c>
      <c r="I662" s="54">
        <v>118180000</v>
      </c>
      <c r="J662" s="54">
        <v>68145000</v>
      </c>
      <c r="K662" s="54">
        <v>14090000</v>
      </c>
      <c r="L662" s="54">
        <v>80530000</v>
      </c>
      <c r="M662" s="54">
        <v>6200000</v>
      </c>
      <c r="N662" s="54">
        <v>24110000</v>
      </c>
      <c r="O662" s="54">
        <v>19440000</v>
      </c>
      <c r="P662" s="54">
        <v>25850000</v>
      </c>
      <c r="Q662" s="54">
        <v>16770000</v>
      </c>
      <c r="R662" s="54">
        <v>640000</v>
      </c>
      <c r="S662" s="54">
        <v>25490000</v>
      </c>
      <c r="T662" s="54">
        <v>0</v>
      </c>
      <c r="U662" s="54">
        <v>0</v>
      </c>
      <c r="V662" s="54">
        <v>0</v>
      </c>
      <c r="W662" s="54">
        <v>9700000</v>
      </c>
      <c r="X662" s="54">
        <v>0</v>
      </c>
      <c r="Y662" s="54">
        <v>640000</v>
      </c>
      <c r="Z662" s="54">
        <v>640000</v>
      </c>
      <c r="AA662" s="54">
        <v>0</v>
      </c>
      <c r="AB662" s="54">
        <v>51040000</v>
      </c>
      <c r="AC662" s="54">
        <v>4700000</v>
      </c>
      <c r="AD662" s="54">
        <v>5670000</v>
      </c>
      <c r="AE662" s="54">
        <v>1800000</v>
      </c>
      <c r="AF662" s="54">
        <v>25800000</v>
      </c>
      <c r="AG662" s="54">
        <v>9250000</v>
      </c>
      <c r="AH662" s="128" t="str">
        <f>VLOOKUP(B662,'Ma sector'!A:E,5,0)</f>
        <v>Công nghiệp</v>
      </c>
    </row>
    <row r="663" spans="1:34">
      <c r="A663" s="54" t="s">
        <v>715</v>
      </c>
      <c r="B663" s="54">
        <v>181</v>
      </c>
      <c r="C663" s="54">
        <v>4</v>
      </c>
      <c r="D663" s="54">
        <v>830000</v>
      </c>
      <c r="E663" s="54">
        <v>13800000</v>
      </c>
      <c r="F663" s="54">
        <v>450000</v>
      </c>
      <c r="G663" s="54">
        <v>56125000</v>
      </c>
      <c r="H663" s="54">
        <v>7020000</v>
      </c>
      <c r="I663" s="54">
        <v>890000</v>
      </c>
      <c r="J663" s="54">
        <v>10540000</v>
      </c>
      <c r="K663" s="54">
        <v>19360000</v>
      </c>
      <c r="L663" s="54">
        <v>440000</v>
      </c>
      <c r="M663" s="54">
        <v>870000</v>
      </c>
      <c r="N663" s="54">
        <v>9450000</v>
      </c>
      <c r="O663" s="54">
        <v>2510000</v>
      </c>
      <c r="P663" s="54">
        <v>4340000</v>
      </c>
      <c r="Q663" s="54">
        <v>10190000</v>
      </c>
      <c r="R663" s="54">
        <v>440000</v>
      </c>
      <c r="S663" s="54">
        <v>13000000</v>
      </c>
      <c r="T663" s="54">
        <v>440000</v>
      </c>
      <c r="U663" s="54">
        <v>1670000</v>
      </c>
      <c r="V663" s="54">
        <v>15500000</v>
      </c>
      <c r="W663" s="54">
        <v>8850000</v>
      </c>
      <c r="X663" s="54">
        <v>0</v>
      </c>
      <c r="Y663" s="54">
        <v>16820000</v>
      </c>
      <c r="Z663" s="54">
        <v>420000</v>
      </c>
      <c r="AA663" s="54">
        <v>2030000</v>
      </c>
      <c r="AB663" s="54">
        <v>29510000</v>
      </c>
      <c r="AC663" s="54">
        <v>13370000</v>
      </c>
      <c r="AD663" s="54">
        <v>35100000</v>
      </c>
      <c r="AE663" s="54">
        <v>1960000</v>
      </c>
      <c r="AF663" s="54">
        <v>6160000</v>
      </c>
      <c r="AG663" s="54">
        <v>770000</v>
      </c>
      <c r="AH663" s="128" t="str">
        <f>VLOOKUP(B663,'Ma sector'!A:E,5,0)</f>
        <v>Công nghiệp</v>
      </c>
    </row>
    <row r="664" spans="1:34">
      <c r="A664" s="54" t="s">
        <v>716</v>
      </c>
      <c r="B664" s="54">
        <v>181</v>
      </c>
      <c r="C664" s="54">
        <v>4</v>
      </c>
      <c r="D664" s="54">
        <v>1400000</v>
      </c>
      <c r="E664" s="54">
        <v>740000</v>
      </c>
      <c r="F664" s="54">
        <v>670000</v>
      </c>
      <c r="G664" s="54">
        <v>5050000</v>
      </c>
      <c r="H664" s="54">
        <v>115410000</v>
      </c>
      <c r="I664" s="54">
        <v>46650000</v>
      </c>
      <c r="J664" s="54">
        <v>42450000</v>
      </c>
      <c r="K664" s="54">
        <v>1500000</v>
      </c>
      <c r="L664" s="54">
        <v>1460000</v>
      </c>
      <c r="M664" s="54">
        <v>102370000</v>
      </c>
      <c r="N664" s="54">
        <v>80300000</v>
      </c>
      <c r="O664" s="54">
        <v>80470000</v>
      </c>
      <c r="P664" s="54">
        <v>58400000</v>
      </c>
      <c r="Q664" s="54">
        <v>7830000</v>
      </c>
      <c r="R664" s="54">
        <v>0</v>
      </c>
      <c r="S664" s="54">
        <v>36000000</v>
      </c>
      <c r="T664" s="54">
        <v>0</v>
      </c>
      <c r="U664" s="54">
        <v>730000</v>
      </c>
      <c r="V664" s="54">
        <v>4440000</v>
      </c>
      <c r="W664" s="54">
        <v>0</v>
      </c>
      <c r="X664" s="54">
        <v>0</v>
      </c>
      <c r="Y664" s="54">
        <v>43420000</v>
      </c>
      <c r="Z664" s="54">
        <v>0</v>
      </c>
      <c r="AA664" s="54">
        <v>680000</v>
      </c>
      <c r="AB664" s="54">
        <v>1360000</v>
      </c>
      <c r="AC664" s="54">
        <v>41540000</v>
      </c>
      <c r="AD664" s="54">
        <v>680000</v>
      </c>
      <c r="AE664" s="54">
        <v>0</v>
      </c>
      <c r="AF664" s="54">
        <v>0</v>
      </c>
      <c r="AG664" s="54">
        <v>2110000</v>
      </c>
      <c r="AH664" s="128" t="str">
        <f>VLOOKUP(B664,'Ma sector'!A:E,5,0)</f>
        <v>Công nghiệp</v>
      </c>
    </row>
    <row r="665" spans="1:34">
      <c r="A665" s="54" t="s">
        <v>66</v>
      </c>
      <c r="B665" s="54">
        <v>289</v>
      </c>
      <c r="C665" s="54">
        <v>1</v>
      </c>
      <c r="D665" s="54">
        <v>24684245000</v>
      </c>
      <c r="E665" s="54">
        <v>23677600000</v>
      </c>
      <c r="F665" s="54">
        <v>21529495000</v>
      </c>
      <c r="G665" s="54">
        <v>18632890000</v>
      </c>
      <c r="H665" s="54">
        <v>36480707000</v>
      </c>
      <c r="I665" s="54">
        <v>23007173200</v>
      </c>
      <c r="J665" s="54">
        <v>12394764000</v>
      </c>
      <c r="K665" s="54">
        <v>19953643000</v>
      </c>
      <c r="L665" s="54">
        <v>10160643000</v>
      </c>
      <c r="M665" s="54">
        <v>12079622000</v>
      </c>
      <c r="N665" s="54">
        <v>18964327000</v>
      </c>
      <c r="O665" s="54">
        <v>22361838000</v>
      </c>
      <c r="P665" s="54">
        <v>22317779000</v>
      </c>
      <c r="Q665" s="54">
        <v>22903392000</v>
      </c>
      <c r="R665" s="54">
        <v>9274472000</v>
      </c>
      <c r="S665" s="54">
        <v>15312299000</v>
      </c>
      <c r="T665" s="54">
        <v>14896125000</v>
      </c>
      <c r="U665" s="54">
        <v>13438117000</v>
      </c>
      <c r="V665" s="54">
        <v>8812137000</v>
      </c>
      <c r="W665" s="54">
        <v>18655169000</v>
      </c>
      <c r="X665" s="54">
        <v>41140417000</v>
      </c>
      <c r="Y665" s="54">
        <v>25554022000</v>
      </c>
      <c r="Z665" s="54">
        <v>24097921800</v>
      </c>
      <c r="AA665" s="54">
        <v>33678900000</v>
      </c>
      <c r="AB665" s="54">
        <v>14709619000</v>
      </c>
      <c r="AC665" s="54">
        <v>6992981000</v>
      </c>
      <c r="AD665" s="54">
        <v>5247102000</v>
      </c>
      <c r="AE665" s="54">
        <v>3167437000</v>
      </c>
      <c r="AF665" s="54">
        <v>6795360000</v>
      </c>
      <c r="AG665" s="54">
        <v>6470719000</v>
      </c>
      <c r="AH665" s="128" t="str">
        <f>VLOOKUP(B665,'Ma sector'!A:E,5,0)</f>
        <v>Ngân hàng</v>
      </c>
    </row>
    <row r="666" spans="1:34">
      <c r="A666" s="54" t="s">
        <v>717</v>
      </c>
      <c r="B666" s="54">
        <v>181</v>
      </c>
      <c r="C666" s="54">
        <v>4</v>
      </c>
      <c r="D666" s="54">
        <v>0</v>
      </c>
      <c r="E666" s="54">
        <v>38280000</v>
      </c>
      <c r="F666" s="54">
        <v>136360000</v>
      </c>
      <c r="G666" s="54">
        <v>990000</v>
      </c>
      <c r="H666" s="54">
        <v>21780000</v>
      </c>
      <c r="I666" s="54">
        <v>49820000</v>
      </c>
      <c r="J666" s="54">
        <v>99000000</v>
      </c>
      <c r="K666" s="54">
        <v>65550000</v>
      </c>
      <c r="L666" s="54">
        <v>24160000</v>
      </c>
      <c r="M666" s="54">
        <v>4020000</v>
      </c>
      <c r="N666" s="54">
        <v>1000000</v>
      </c>
      <c r="O666" s="54">
        <v>137690000</v>
      </c>
      <c r="P666" s="54">
        <v>203930000</v>
      </c>
      <c r="Q666" s="54">
        <v>15300000</v>
      </c>
      <c r="R666" s="54">
        <v>17230000</v>
      </c>
      <c r="S666" s="54">
        <v>20200000</v>
      </c>
      <c r="T666" s="54">
        <v>0</v>
      </c>
      <c r="U666" s="54">
        <v>0</v>
      </c>
      <c r="V666" s="54">
        <v>21220000</v>
      </c>
      <c r="W666" s="54">
        <v>0</v>
      </c>
      <c r="X666" s="54">
        <v>0</v>
      </c>
      <c r="Y666" s="54">
        <v>0</v>
      </c>
      <c r="Z666" s="54">
        <v>0</v>
      </c>
      <c r="AA666" s="54">
        <v>0</v>
      </c>
      <c r="AB666" s="54">
        <v>0</v>
      </c>
      <c r="AC666" s="54">
        <v>66340000</v>
      </c>
      <c r="AD666" s="54">
        <v>0</v>
      </c>
      <c r="AE666" s="54">
        <v>0</v>
      </c>
      <c r="AF666" s="54">
        <v>96270000</v>
      </c>
      <c r="AG666" s="54">
        <v>24680000</v>
      </c>
      <c r="AH666" s="128" t="str">
        <f>VLOOKUP(B666,'Ma sector'!A:E,5,0)</f>
        <v>Công nghiệp</v>
      </c>
    </row>
    <row r="667" spans="1:34">
      <c r="A667" s="54" t="s">
        <v>718</v>
      </c>
      <c r="B667" s="54">
        <v>218</v>
      </c>
      <c r="C667" s="54">
        <v>2</v>
      </c>
      <c r="D667" s="54">
        <v>47590000</v>
      </c>
      <c r="E667" s="54">
        <v>59270000</v>
      </c>
      <c r="F667" s="54">
        <v>24420000</v>
      </c>
      <c r="G667" s="54">
        <v>586530000</v>
      </c>
      <c r="H667" s="54">
        <v>664040000</v>
      </c>
      <c r="I667" s="54">
        <v>105750000</v>
      </c>
      <c r="J667" s="54">
        <v>96760000</v>
      </c>
      <c r="K667" s="54">
        <v>0</v>
      </c>
      <c r="L667" s="54">
        <v>0</v>
      </c>
      <c r="M667" s="54">
        <v>68150000</v>
      </c>
      <c r="N667" s="54">
        <v>55140000</v>
      </c>
      <c r="O667" s="54">
        <v>0</v>
      </c>
      <c r="P667" s="54">
        <v>8400000</v>
      </c>
      <c r="Q667" s="54">
        <v>8400000</v>
      </c>
      <c r="R667" s="54">
        <v>41000000</v>
      </c>
      <c r="S667" s="54">
        <v>181330000</v>
      </c>
      <c r="T667" s="54">
        <v>2080000</v>
      </c>
      <c r="U667" s="54">
        <v>0</v>
      </c>
      <c r="V667" s="54">
        <v>33540000</v>
      </c>
      <c r="W667" s="54">
        <v>9778380000</v>
      </c>
      <c r="X667" s="54">
        <v>53100000</v>
      </c>
      <c r="Y667" s="54">
        <v>6003480000</v>
      </c>
      <c r="Z667" s="54">
        <v>27530000</v>
      </c>
      <c r="AA667" s="54">
        <v>106190000</v>
      </c>
      <c r="AB667" s="54">
        <v>4300000</v>
      </c>
      <c r="AC667" s="54">
        <v>4000000</v>
      </c>
      <c r="AD667" s="54">
        <v>144450000</v>
      </c>
      <c r="AE667" s="54">
        <v>4200000</v>
      </c>
      <c r="AF667" s="54">
        <v>0</v>
      </c>
      <c r="AG667" s="54">
        <v>0</v>
      </c>
      <c r="AH667" s="128" t="str">
        <f>VLOOKUP(B667,'Ma sector'!A:E,5,0)</f>
        <v>Hàng Tiêu dùng</v>
      </c>
    </row>
    <row r="668" spans="1:34">
      <c r="A668" s="54" t="s">
        <v>719</v>
      </c>
      <c r="B668" s="54">
        <v>181</v>
      </c>
      <c r="C668" s="54">
        <v>1</v>
      </c>
      <c r="D668" s="54">
        <v>7072860000</v>
      </c>
      <c r="E668" s="54">
        <v>15025199000</v>
      </c>
      <c r="F668" s="54">
        <v>20224034900</v>
      </c>
      <c r="G668" s="54">
        <v>16016276000</v>
      </c>
      <c r="H668" s="54">
        <v>20886261500</v>
      </c>
      <c r="I668" s="54">
        <v>17527094800</v>
      </c>
      <c r="J668" s="54">
        <v>6703989300</v>
      </c>
      <c r="K668" s="54">
        <v>15559302000</v>
      </c>
      <c r="L668" s="54">
        <v>9435819400</v>
      </c>
      <c r="M668" s="54">
        <v>14760652700</v>
      </c>
      <c r="N668" s="54">
        <v>13577530900</v>
      </c>
      <c r="O668" s="54">
        <v>17963101400</v>
      </c>
      <c r="P668" s="54">
        <v>11894205200</v>
      </c>
      <c r="Q668" s="54">
        <v>31950808800</v>
      </c>
      <c r="R668" s="54">
        <v>13466732400</v>
      </c>
      <c r="S668" s="54">
        <v>24813426700</v>
      </c>
      <c r="T668" s="54">
        <v>43754462200</v>
      </c>
      <c r="U668" s="54">
        <v>24558854600</v>
      </c>
      <c r="V668" s="54">
        <v>11871446500</v>
      </c>
      <c r="W668" s="54">
        <v>19108052600</v>
      </c>
      <c r="X668" s="54">
        <v>1124100000</v>
      </c>
      <c r="Y668" s="54">
        <v>31347623500</v>
      </c>
      <c r="Z668" s="54">
        <v>20555692200</v>
      </c>
      <c r="AA668" s="54">
        <v>15953370000</v>
      </c>
      <c r="AB668" s="54">
        <v>11189140000</v>
      </c>
      <c r="AC668" s="54">
        <v>12532408700</v>
      </c>
      <c r="AD668" s="54">
        <v>4532560000</v>
      </c>
      <c r="AE668" s="54">
        <v>6630725200</v>
      </c>
      <c r="AF668" s="54">
        <v>7982038000</v>
      </c>
      <c r="AG668" s="54">
        <v>7426267000</v>
      </c>
      <c r="AH668" s="128" t="str">
        <f>VLOOKUP(B668,'Ma sector'!A:E,5,0)</f>
        <v>Công nghiệp</v>
      </c>
    </row>
    <row r="669" spans="1:34">
      <c r="A669" s="54" t="s">
        <v>720</v>
      </c>
      <c r="B669" s="54">
        <v>196</v>
      </c>
      <c r="C669" s="54">
        <v>4</v>
      </c>
      <c r="D669" s="54">
        <v>0</v>
      </c>
      <c r="E669" s="54">
        <v>0</v>
      </c>
      <c r="F669" s="54">
        <v>550000</v>
      </c>
      <c r="G669" s="54">
        <v>6720000</v>
      </c>
      <c r="H669" s="54">
        <v>47040000</v>
      </c>
      <c r="I669" s="54">
        <v>78580000</v>
      </c>
      <c r="J669" s="54">
        <v>0</v>
      </c>
      <c r="K669" s="54">
        <v>0</v>
      </c>
      <c r="L669" s="54">
        <v>0</v>
      </c>
      <c r="M669" s="54">
        <v>1230000</v>
      </c>
      <c r="N669" s="54">
        <v>0</v>
      </c>
      <c r="O669" s="54">
        <v>0</v>
      </c>
      <c r="P669" s="54">
        <v>389610000</v>
      </c>
      <c r="Q669" s="54">
        <v>18730000</v>
      </c>
      <c r="R669" s="54">
        <v>2440000</v>
      </c>
      <c r="S669" s="54">
        <v>0</v>
      </c>
      <c r="T669" s="54">
        <v>0</v>
      </c>
      <c r="U669" s="54">
        <v>0</v>
      </c>
      <c r="V669" s="54">
        <v>1100000</v>
      </c>
      <c r="W669" s="54">
        <v>0</v>
      </c>
      <c r="X669" s="54">
        <v>0</v>
      </c>
      <c r="Y669" s="54">
        <v>0</v>
      </c>
      <c r="Z669" s="54">
        <v>0</v>
      </c>
      <c r="AA669" s="54">
        <v>0</v>
      </c>
      <c r="AB669" s="54">
        <v>0</v>
      </c>
      <c r="AC669" s="54">
        <v>0</v>
      </c>
      <c r="AD669" s="54">
        <v>40700000</v>
      </c>
      <c r="AE669" s="54">
        <v>1110000</v>
      </c>
      <c r="AF669" s="54">
        <v>1110000</v>
      </c>
      <c r="AG669" s="54">
        <v>0</v>
      </c>
      <c r="AH669" s="128" t="str">
        <f>VLOOKUP(B669,'Ma sector'!A:E,5,0)</f>
        <v>Công nghiệp</v>
      </c>
    </row>
    <row r="670" spans="1:34">
      <c r="A670" s="54" t="s">
        <v>721</v>
      </c>
      <c r="B670" s="54">
        <v>336</v>
      </c>
      <c r="C670" s="54">
        <v>4</v>
      </c>
      <c r="D670" s="54">
        <v>3060000</v>
      </c>
      <c r="E670" s="54">
        <v>9201600</v>
      </c>
      <c r="F670" s="54">
        <v>15480000</v>
      </c>
      <c r="G670" s="54">
        <v>16000000</v>
      </c>
      <c r="H670" s="54">
        <v>47250000</v>
      </c>
      <c r="I670" s="54">
        <v>21360000</v>
      </c>
      <c r="J670" s="54">
        <v>15780000</v>
      </c>
      <c r="K670" s="54">
        <v>22175100</v>
      </c>
      <c r="L670" s="54">
        <v>3950000</v>
      </c>
      <c r="M670" s="54">
        <v>3600000</v>
      </c>
      <c r="N670" s="54">
        <v>19600000</v>
      </c>
      <c r="O670" s="54">
        <v>19750000</v>
      </c>
      <c r="P670" s="54">
        <v>10260000</v>
      </c>
      <c r="Q670" s="54">
        <v>30830000</v>
      </c>
      <c r="R670" s="54">
        <v>6320000</v>
      </c>
      <c r="S670" s="54">
        <v>8420000</v>
      </c>
      <c r="T670" s="54">
        <v>12540000</v>
      </c>
      <c r="U670" s="54">
        <v>4610000</v>
      </c>
      <c r="V670" s="54">
        <v>15690000</v>
      </c>
      <c r="W670" s="54">
        <v>0</v>
      </c>
      <c r="X670" s="54">
        <v>0</v>
      </c>
      <c r="Y670" s="54">
        <v>6800000</v>
      </c>
      <c r="Z670" s="54">
        <v>8650000</v>
      </c>
      <c r="AA670" s="54">
        <v>490000</v>
      </c>
      <c r="AB670" s="54">
        <v>6200000</v>
      </c>
      <c r="AC670" s="54">
        <v>17930000</v>
      </c>
      <c r="AD670" s="54">
        <v>540000</v>
      </c>
      <c r="AE670" s="54">
        <v>0</v>
      </c>
      <c r="AF670" s="54">
        <v>7140000</v>
      </c>
      <c r="AG670" s="54">
        <v>5280000</v>
      </c>
      <c r="AH670" s="128" t="str">
        <f>VLOOKUP(B670,'Ma sector'!A:E,5,0)</f>
        <v>Tài chính</v>
      </c>
    </row>
    <row r="671" spans="1:34">
      <c r="A671" s="54" t="s">
        <v>722</v>
      </c>
      <c r="B671" s="54">
        <v>180</v>
      </c>
      <c r="C671" s="54">
        <v>3</v>
      </c>
      <c r="D671" s="54">
        <v>81830000</v>
      </c>
      <c r="E671" s="54">
        <v>5720000</v>
      </c>
      <c r="F671" s="54">
        <v>500000000</v>
      </c>
      <c r="G671" s="54">
        <v>28070000</v>
      </c>
      <c r="H671" s="54">
        <v>13650800</v>
      </c>
      <c r="I671" s="54">
        <v>33061600</v>
      </c>
      <c r="J671" s="54">
        <v>1552500</v>
      </c>
      <c r="K671" s="54">
        <v>1650000</v>
      </c>
      <c r="L671" s="54">
        <v>101630000</v>
      </c>
      <c r="M671" s="54">
        <v>9426000</v>
      </c>
      <c r="N671" s="54">
        <v>12650000</v>
      </c>
      <c r="O671" s="54">
        <v>109590000</v>
      </c>
      <c r="P671" s="54">
        <v>31380000</v>
      </c>
      <c r="Q671" s="54">
        <v>36200000</v>
      </c>
      <c r="R671" s="54">
        <v>10003330000</v>
      </c>
      <c r="S671" s="54">
        <v>82580000</v>
      </c>
      <c r="T671" s="54">
        <v>27250000</v>
      </c>
      <c r="U671" s="54">
        <v>13366310000</v>
      </c>
      <c r="V671" s="54">
        <v>12804000000</v>
      </c>
      <c r="W671" s="54">
        <v>14289540000</v>
      </c>
      <c r="X671" s="54">
        <v>0</v>
      </c>
      <c r="Y671" s="54">
        <v>15241840000</v>
      </c>
      <c r="Z671" s="54">
        <v>352980000</v>
      </c>
      <c r="AA671" s="54">
        <v>13300000</v>
      </c>
      <c r="AB671" s="54">
        <v>1720000</v>
      </c>
      <c r="AC671" s="54">
        <v>1720000</v>
      </c>
      <c r="AD671" s="54">
        <v>0</v>
      </c>
      <c r="AE671" s="54">
        <v>0</v>
      </c>
      <c r="AF671" s="54">
        <v>0</v>
      </c>
      <c r="AG671" s="54">
        <v>0</v>
      </c>
      <c r="AH671" s="128" t="str">
        <f>VLOOKUP(B671,'Ma sector'!A:E,5,0)</f>
        <v>Công nghiệp</v>
      </c>
    </row>
    <row r="672" spans="1:34">
      <c r="A672" s="54" t="s">
        <v>723</v>
      </c>
      <c r="B672" s="54">
        <v>194</v>
      </c>
      <c r="C672" s="54">
        <v>4</v>
      </c>
      <c r="D672" s="54">
        <v>0</v>
      </c>
      <c r="E672" s="54">
        <v>0</v>
      </c>
      <c r="F672" s="54">
        <v>0</v>
      </c>
      <c r="G672" s="54">
        <v>0</v>
      </c>
      <c r="H672" s="54">
        <v>0</v>
      </c>
      <c r="I672" s="54">
        <v>4480000</v>
      </c>
      <c r="J672" s="54">
        <v>0</v>
      </c>
      <c r="K672" s="54">
        <v>310000</v>
      </c>
      <c r="L672" s="54">
        <v>560000</v>
      </c>
      <c r="M672" s="54">
        <v>3420000</v>
      </c>
      <c r="N672" s="54">
        <v>2880000</v>
      </c>
      <c r="O672" s="54">
        <v>4180000</v>
      </c>
      <c r="P672" s="54">
        <v>6000000</v>
      </c>
      <c r="Q672" s="54">
        <v>3600000</v>
      </c>
      <c r="R672" s="54">
        <v>340000</v>
      </c>
      <c r="S672" s="54">
        <v>960000</v>
      </c>
      <c r="T672" s="54">
        <v>7500000</v>
      </c>
      <c r="U672" s="54">
        <v>12950000</v>
      </c>
      <c r="V672" s="54">
        <v>170000</v>
      </c>
      <c r="W672" s="54">
        <v>180000</v>
      </c>
      <c r="X672" s="54">
        <v>0</v>
      </c>
      <c r="Y672" s="54">
        <v>29860000</v>
      </c>
      <c r="Z672" s="54">
        <v>9440000</v>
      </c>
      <c r="AA672" s="54">
        <v>129330000</v>
      </c>
      <c r="AB672" s="54">
        <v>11400000</v>
      </c>
      <c r="AC672" s="54">
        <v>8120000</v>
      </c>
      <c r="AD672" s="54">
        <v>65680000</v>
      </c>
      <c r="AE672" s="54">
        <v>17350000</v>
      </c>
      <c r="AF672" s="54">
        <v>7130000</v>
      </c>
      <c r="AG672" s="54">
        <v>12600000</v>
      </c>
      <c r="AH672" s="128" t="str">
        <f>VLOOKUP(B672,'Ma sector'!A:E,5,0)</f>
        <v>Công nghiệp</v>
      </c>
    </row>
    <row r="673" spans="1:34">
      <c r="A673" s="54" t="s">
        <v>724</v>
      </c>
      <c r="B673" s="54">
        <v>215</v>
      </c>
      <c r="C673" s="54">
        <v>4</v>
      </c>
      <c r="D673" s="54">
        <v>57930000</v>
      </c>
      <c r="E673" s="54">
        <v>109270000</v>
      </c>
      <c r="F673" s="54">
        <v>2660000</v>
      </c>
      <c r="G673" s="54">
        <v>0</v>
      </c>
      <c r="H673" s="54">
        <v>23000000</v>
      </c>
      <c r="I673" s="54">
        <v>65080000</v>
      </c>
      <c r="J673" s="54">
        <v>2500000</v>
      </c>
      <c r="K673" s="54">
        <v>12500000</v>
      </c>
      <c r="L673" s="54">
        <v>22460000</v>
      </c>
      <c r="M673" s="54">
        <v>41327500</v>
      </c>
      <c r="N673" s="54">
        <v>91990000</v>
      </c>
      <c r="O673" s="54">
        <v>60380800</v>
      </c>
      <c r="P673" s="54">
        <v>40300000</v>
      </c>
      <c r="Q673" s="54">
        <v>25000000</v>
      </c>
      <c r="R673" s="54">
        <v>2500000</v>
      </c>
      <c r="S673" s="54">
        <v>14590000</v>
      </c>
      <c r="T673" s="54">
        <v>28090000</v>
      </c>
      <c r="U673" s="54">
        <v>25000000</v>
      </c>
      <c r="V673" s="54">
        <v>0</v>
      </c>
      <c r="W673" s="54">
        <v>42500000</v>
      </c>
      <c r="X673" s="54">
        <v>0</v>
      </c>
      <c r="Y673" s="54">
        <v>2550000</v>
      </c>
      <c r="Z673" s="54">
        <v>55000000</v>
      </c>
      <c r="AA673" s="54">
        <v>0</v>
      </c>
      <c r="AB673" s="54">
        <v>101100000</v>
      </c>
      <c r="AC673" s="54">
        <v>0</v>
      </c>
      <c r="AD673" s="54">
        <v>80000000</v>
      </c>
      <c r="AE673" s="54">
        <v>74550000</v>
      </c>
      <c r="AF673" s="54">
        <v>78320000</v>
      </c>
      <c r="AG673" s="54">
        <v>5100000</v>
      </c>
      <c r="AH673" s="128" t="str">
        <f>VLOOKUP(B673,'Ma sector'!A:E,5,0)</f>
        <v>Hàng Tiêu dùng</v>
      </c>
    </row>
    <row r="674" spans="1:34">
      <c r="A674" s="54" t="s">
        <v>725</v>
      </c>
      <c r="B674" s="54">
        <v>300</v>
      </c>
      <c r="C674" s="54">
        <v>4</v>
      </c>
      <c r="D674" s="54">
        <v>760000</v>
      </c>
      <c r="E674" s="54">
        <v>136990000</v>
      </c>
      <c r="F674" s="54">
        <v>1100000</v>
      </c>
      <c r="G674" s="54">
        <v>37400000</v>
      </c>
      <c r="H674" s="54">
        <v>13680000</v>
      </c>
      <c r="I674" s="54">
        <v>780000</v>
      </c>
      <c r="J674" s="54">
        <v>9750000</v>
      </c>
      <c r="K674" s="54">
        <v>8180000</v>
      </c>
      <c r="L674" s="54">
        <v>1140000</v>
      </c>
      <c r="M674" s="54">
        <v>0</v>
      </c>
      <c r="N674" s="54">
        <v>14440000</v>
      </c>
      <c r="O674" s="54">
        <v>56040000</v>
      </c>
      <c r="P674" s="54">
        <v>750000</v>
      </c>
      <c r="Q674" s="54">
        <v>0</v>
      </c>
      <c r="R674" s="54">
        <v>40860000</v>
      </c>
      <c r="S674" s="54">
        <v>390000</v>
      </c>
      <c r="T674" s="54">
        <v>109080000</v>
      </c>
      <c r="U674" s="54">
        <v>370000</v>
      </c>
      <c r="V674" s="54">
        <v>0</v>
      </c>
      <c r="W674" s="54">
        <v>0</v>
      </c>
      <c r="X674" s="54">
        <v>0</v>
      </c>
      <c r="Y674" s="54">
        <v>30420000</v>
      </c>
      <c r="Z674" s="54">
        <v>0</v>
      </c>
      <c r="AA674" s="54">
        <v>51150000</v>
      </c>
      <c r="AB674" s="54">
        <v>0</v>
      </c>
      <c r="AC674" s="54">
        <v>11700000</v>
      </c>
      <c r="AD674" s="54">
        <v>1038000</v>
      </c>
      <c r="AE674" s="54">
        <v>390000</v>
      </c>
      <c r="AF674" s="54">
        <v>0</v>
      </c>
      <c r="AG674" s="54">
        <v>0</v>
      </c>
      <c r="AH674" s="128" t="str">
        <f>VLOOKUP(B674,'Ma sector'!A:E,5,0)</f>
        <v>Tài chính</v>
      </c>
    </row>
    <row r="675" spans="1:34">
      <c r="A675" s="54" t="s">
        <v>726</v>
      </c>
      <c r="B675" s="54">
        <v>181</v>
      </c>
      <c r="C675" s="54">
        <v>4</v>
      </c>
      <c r="D675" s="54">
        <v>200000</v>
      </c>
      <c r="E675" s="54">
        <v>940000</v>
      </c>
      <c r="F675" s="54">
        <v>3800000</v>
      </c>
      <c r="G675" s="54">
        <v>7520000</v>
      </c>
      <c r="H675" s="54">
        <v>2170000</v>
      </c>
      <c r="I675" s="54">
        <v>52310000</v>
      </c>
      <c r="J675" s="54">
        <v>45600000</v>
      </c>
      <c r="K675" s="54">
        <v>36740000</v>
      </c>
      <c r="L675" s="54">
        <v>74090000</v>
      </c>
      <c r="M675" s="54">
        <v>76580000</v>
      </c>
      <c r="N675" s="54">
        <v>22270000</v>
      </c>
      <c r="O675" s="54">
        <v>12650000</v>
      </c>
      <c r="P675" s="54">
        <v>35030000</v>
      </c>
      <c r="Q675" s="54">
        <v>55220000</v>
      </c>
      <c r="R675" s="54">
        <v>47100000</v>
      </c>
      <c r="S675" s="54">
        <v>1700000</v>
      </c>
      <c r="T675" s="54">
        <v>36780000</v>
      </c>
      <c r="U675" s="54">
        <v>20140000</v>
      </c>
      <c r="V675" s="54">
        <v>39040000</v>
      </c>
      <c r="W675" s="54">
        <v>1580000</v>
      </c>
      <c r="X675" s="54">
        <v>0</v>
      </c>
      <c r="Y675" s="54">
        <v>800000</v>
      </c>
      <c r="Z675" s="54">
        <v>0</v>
      </c>
      <c r="AA675" s="54">
        <v>0</v>
      </c>
      <c r="AB675" s="54">
        <v>520000</v>
      </c>
      <c r="AC675" s="54">
        <v>18720000</v>
      </c>
      <c r="AD675" s="54">
        <v>0</v>
      </c>
      <c r="AE675" s="54">
        <v>13726000</v>
      </c>
      <c r="AF675" s="54">
        <v>54024800</v>
      </c>
      <c r="AG675" s="54">
        <v>0</v>
      </c>
      <c r="AH675" s="128" t="str">
        <f>VLOOKUP(B675,'Ma sector'!A:E,5,0)</f>
        <v>Công nghiệp</v>
      </c>
    </row>
    <row r="676" spans="1:34">
      <c r="A676" s="54" t="s">
        <v>727</v>
      </c>
      <c r="B676" s="54">
        <v>181</v>
      </c>
      <c r="C676" s="54">
        <v>4</v>
      </c>
      <c r="D676" s="54">
        <v>0</v>
      </c>
      <c r="E676" s="54">
        <v>0</v>
      </c>
      <c r="F676" s="54">
        <v>0</v>
      </c>
      <c r="G676" s="54">
        <v>0</v>
      </c>
      <c r="H676" s="54">
        <v>0</v>
      </c>
      <c r="I676" s="54">
        <v>0</v>
      </c>
      <c r="J676" s="54">
        <v>0</v>
      </c>
      <c r="K676" s="54">
        <v>0</v>
      </c>
      <c r="L676" s="54">
        <v>0</v>
      </c>
      <c r="M676" s="54">
        <v>0</v>
      </c>
      <c r="N676" s="54">
        <v>0</v>
      </c>
      <c r="O676" s="54">
        <v>0</v>
      </c>
      <c r="P676" s="54">
        <v>0</v>
      </c>
      <c r="Q676" s="54">
        <v>0</v>
      </c>
      <c r="R676" s="54">
        <v>0</v>
      </c>
      <c r="S676" s="54">
        <v>870000</v>
      </c>
      <c r="T676" s="54">
        <v>0</v>
      </c>
      <c r="U676" s="54">
        <v>0</v>
      </c>
      <c r="V676" s="54">
        <v>0</v>
      </c>
      <c r="W676" s="54">
        <v>790000</v>
      </c>
      <c r="X676" s="54">
        <v>0</v>
      </c>
      <c r="Y676" s="54">
        <v>0</v>
      </c>
      <c r="Z676" s="54">
        <v>0</v>
      </c>
      <c r="AA676" s="54">
        <v>0</v>
      </c>
      <c r="AB676" s="54">
        <v>0</v>
      </c>
      <c r="AC676" s="54">
        <v>0</v>
      </c>
      <c r="AD676" s="54">
        <v>0</v>
      </c>
      <c r="AE676" s="54">
        <v>0</v>
      </c>
      <c r="AF676" s="54">
        <v>720000</v>
      </c>
      <c r="AG676" s="54">
        <v>0</v>
      </c>
      <c r="AH676" s="128" t="str">
        <f>VLOOKUP(B676,'Ma sector'!A:E,5,0)</f>
        <v>Công nghiệp</v>
      </c>
    </row>
    <row r="677" spans="1:34">
      <c r="A677" s="54" t="s">
        <v>728</v>
      </c>
      <c r="B677" s="54">
        <v>181</v>
      </c>
      <c r="C677" s="54">
        <v>4</v>
      </c>
      <c r="D677" s="54">
        <v>23100000</v>
      </c>
      <c r="E677" s="54">
        <v>23400000</v>
      </c>
      <c r="F677" s="54">
        <v>328880000</v>
      </c>
      <c r="G677" s="54">
        <v>42330000</v>
      </c>
      <c r="H677" s="54">
        <v>12930000</v>
      </c>
      <c r="I677" s="54">
        <v>201340000</v>
      </c>
      <c r="J677" s="54">
        <v>81340000</v>
      </c>
      <c r="K677" s="54">
        <v>80990000</v>
      </c>
      <c r="L677" s="54">
        <v>26380000</v>
      </c>
      <c r="M677" s="54">
        <v>333210000</v>
      </c>
      <c r="N677" s="54">
        <v>57890000</v>
      </c>
      <c r="O677" s="54">
        <v>35000000</v>
      </c>
      <c r="P677" s="54">
        <v>32300000</v>
      </c>
      <c r="Q677" s="54">
        <v>2690000</v>
      </c>
      <c r="R677" s="54">
        <v>15680000</v>
      </c>
      <c r="S677" s="54">
        <v>305140000</v>
      </c>
      <c r="T677" s="54">
        <v>36290000</v>
      </c>
      <c r="U677" s="54">
        <v>18560000</v>
      </c>
      <c r="V677" s="54">
        <v>111530000</v>
      </c>
      <c r="W677" s="54">
        <v>78000000</v>
      </c>
      <c r="X677" s="54">
        <v>0</v>
      </c>
      <c r="Y677" s="54">
        <v>79710000</v>
      </c>
      <c r="Z677" s="54">
        <v>38040000</v>
      </c>
      <c r="AA677" s="54">
        <v>8400000</v>
      </c>
      <c r="AB677" s="54">
        <v>0</v>
      </c>
      <c r="AC677" s="54">
        <v>2600000</v>
      </c>
      <c r="AD677" s="54">
        <v>660000</v>
      </c>
      <c r="AE677" s="54">
        <v>6700000</v>
      </c>
      <c r="AF677" s="54">
        <v>0</v>
      </c>
      <c r="AG677" s="54">
        <v>0</v>
      </c>
      <c r="AH677" s="128" t="str">
        <f>VLOOKUP(B677,'Ma sector'!A:E,5,0)</f>
        <v>Công nghiệp</v>
      </c>
    </row>
    <row r="678" spans="1:34">
      <c r="A678" s="54" t="s">
        <v>1632</v>
      </c>
      <c r="B678" s="54">
        <v>181</v>
      </c>
      <c r="C678" s="54">
        <v>4</v>
      </c>
      <c r="D678" s="54">
        <v>0</v>
      </c>
      <c r="E678" s="54">
        <v>0</v>
      </c>
      <c r="F678" s="54">
        <v>0</v>
      </c>
      <c r="G678" s="54">
        <v>0</v>
      </c>
      <c r="H678" s="54">
        <v>0</v>
      </c>
      <c r="I678" s="54">
        <v>0</v>
      </c>
      <c r="J678" s="54">
        <v>0</v>
      </c>
      <c r="K678" s="54">
        <v>0</v>
      </c>
      <c r="L678" s="54">
        <v>0</v>
      </c>
      <c r="M678" s="54">
        <v>0</v>
      </c>
      <c r="N678" s="54">
        <v>0</v>
      </c>
      <c r="O678" s="54">
        <v>0</v>
      </c>
      <c r="P678" s="54">
        <v>0</v>
      </c>
      <c r="Q678" s="54">
        <v>29760000</v>
      </c>
      <c r="R678" s="54">
        <v>0</v>
      </c>
      <c r="S678" s="54">
        <v>61750000</v>
      </c>
      <c r="T678" s="54">
        <v>0</v>
      </c>
      <c r="U678" s="54">
        <v>62040000</v>
      </c>
      <c r="V678" s="54">
        <v>0</v>
      </c>
      <c r="W678" s="54">
        <v>0</v>
      </c>
      <c r="X678" s="54">
        <v>61600000</v>
      </c>
      <c r="Y678" s="54">
        <v>0</v>
      </c>
      <c r="Z678" s="54">
        <v>0</v>
      </c>
      <c r="AA678" s="54">
        <v>0</v>
      </c>
      <c r="AB678" s="54">
        <v>0</v>
      </c>
      <c r="AC678" s="54">
        <v>0</v>
      </c>
      <c r="AD678" s="54">
        <v>0</v>
      </c>
      <c r="AE678" s="54">
        <v>0</v>
      </c>
      <c r="AF678" s="54">
        <v>0</v>
      </c>
      <c r="AG678" s="54">
        <v>0</v>
      </c>
      <c r="AH678" s="128" t="str">
        <f>VLOOKUP(B678,'Ma sector'!A:E,5,0)</f>
        <v>Công nghiệp</v>
      </c>
    </row>
    <row r="679" spans="1:34">
      <c r="A679" s="54" t="s">
        <v>1616</v>
      </c>
      <c r="B679" s="54">
        <v>181</v>
      </c>
      <c r="C679" s="54">
        <v>4</v>
      </c>
      <c r="D679" s="54">
        <v>280000</v>
      </c>
      <c r="E679" s="54">
        <v>0</v>
      </c>
      <c r="F679" s="54">
        <v>300000</v>
      </c>
      <c r="G679" s="54">
        <v>660000</v>
      </c>
      <c r="H679" s="54">
        <v>0</v>
      </c>
      <c r="I679" s="54">
        <v>0</v>
      </c>
      <c r="J679" s="54">
        <v>0</v>
      </c>
      <c r="K679" s="54">
        <v>0</v>
      </c>
      <c r="L679" s="54">
        <v>600000</v>
      </c>
      <c r="M679" s="54">
        <v>0</v>
      </c>
      <c r="N679" s="54">
        <v>0</v>
      </c>
      <c r="O679" s="54">
        <v>960000</v>
      </c>
      <c r="P679" s="54">
        <v>290000</v>
      </c>
      <c r="Q679" s="54">
        <v>0</v>
      </c>
      <c r="R679" s="54">
        <v>0</v>
      </c>
      <c r="S679" s="54">
        <v>0</v>
      </c>
      <c r="T679" s="54">
        <v>1200000</v>
      </c>
      <c r="U679" s="54">
        <v>810000</v>
      </c>
      <c r="V679" s="54">
        <v>0</v>
      </c>
      <c r="W679" s="54">
        <v>0</v>
      </c>
      <c r="X679" s="54">
        <v>0</v>
      </c>
      <c r="Y679" s="54">
        <v>500000</v>
      </c>
      <c r="Z679" s="54">
        <v>0</v>
      </c>
      <c r="AA679" s="54">
        <v>270000</v>
      </c>
      <c r="AB679" s="54">
        <v>0</v>
      </c>
      <c r="AC679" s="54">
        <v>250000</v>
      </c>
      <c r="AD679" s="54">
        <v>460000</v>
      </c>
      <c r="AE679" s="54">
        <v>0</v>
      </c>
      <c r="AF679" s="54">
        <v>210000</v>
      </c>
      <c r="AG679" s="54">
        <v>390000</v>
      </c>
      <c r="AH679" s="128" t="str">
        <f>VLOOKUP(B679,'Ma sector'!A:E,5,0)</f>
        <v>Công nghiệp</v>
      </c>
    </row>
    <row r="680" spans="1:34">
      <c r="A680" s="54" t="s">
        <v>729</v>
      </c>
      <c r="B680" s="54">
        <v>181</v>
      </c>
      <c r="C680" s="54">
        <v>4</v>
      </c>
      <c r="D680" s="54">
        <v>4020000</v>
      </c>
      <c r="E680" s="54">
        <v>89740000</v>
      </c>
      <c r="F680" s="54">
        <v>57770000</v>
      </c>
      <c r="G680" s="54">
        <v>75800000</v>
      </c>
      <c r="H680" s="54">
        <v>0</v>
      </c>
      <c r="I680" s="54">
        <v>212130000</v>
      </c>
      <c r="J680" s="54">
        <v>47372400</v>
      </c>
      <c r="K680" s="54">
        <v>620000</v>
      </c>
      <c r="L680" s="54">
        <v>14730000</v>
      </c>
      <c r="M680" s="54">
        <v>316130000</v>
      </c>
      <c r="N680" s="54">
        <v>93070000</v>
      </c>
      <c r="O680" s="54">
        <v>28160000</v>
      </c>
      <c r="P680" s="54">
        <v>55140000</v>
      </c>
      <c r="Q680" s="54">
        <v>28240000</v>
      </c>
      <c r="R680" s="54">
        <v>2950000</v>
      </c>
      <c r="S680" s="54">
        <v>69440000</v>
      </c>
      <c r="T680" s="54">
        <v>11400000</v>
      </c>
      <c r="U680" s="54">
        <v>15970000</v>
      </c>
      <c r="V680" s="54">
        <v>41180000</v>
      </c>
      <c r="W680" s="54">
        <v>70250000</v>
      </c>
      <c r="X680" s="54">
        <v>590000</v>
      </c>
      <c r="Y680" s="54">
        <v>2340000</v>
      </c>
      <c r="Z680" s="54">
        <v>1160000</v>
      </c>
      <c r="AA680" s="54">
        <v>2850000</v>
      </c>
      <c r="AB680" s="54">
        <v>6170000</v>
      </c>
      <c r="AC680" s="54">
        <v>57730000</v>
      </c>
      <c r="AD680" s="54">
        <v>6220000</v>
      </c>
      <c r="AE680" s="54">
        <v>27930000</v>
      </c>
      <c r="AF680" s="54">
        <v>3370000</v>
      </c>
      <c r="AG680" s="54">
        <v>580000</v>
      </c>
      <c r="AH680" s="128" t="str">
        <f>VLOOKUP(B680,'Ma sector'!A:E,5,0)</f>
        <v>Công nghiệp</v>
      </c>
    </row>
    <row r="681" spans="1:34">
      <c r="A681" s="54" t="s">
        <v>730</v>
      </c>
      <c r="B681" s="54">
        <v>151</v>
      </c>
      <c r="C681" s="54">
        <v>3</v>
      </c>
      <c r="D681" s="54">
        <v>0</v>
      </c>
      <c r="E681" s="54">
        <v>26220000</v>
      </c>
      <c r="F681" s="54">
        <v>188965000</v>
      </c>
      <c r="G681" s="54">
        <v>510000</v>
      </c>
      <c r="H681" s="54">
        <v>47060000</v>
      </c>
      <c r="I681" s="54">
        <v>0</v>
      </c>
      <c r="J681" s="54">
        <v>48485000</v>
      </c>
      <c r="K681" s="54">
        <v>0</v>
      </c>
      <c r="L681" s="54">
        <v>0</v>
      </c>
      <c r="M681" s="54">
        <v>102000000</v>
      </c>
      <c r="N681" s="54">
        <v>15235000</v>
      </c>
      <c r="O681" s="54">
        <v>0</v>
      </c>
      <c r="P681" s="54">
        <v>25010000</v>
      </c>
      <c r="Q681" s="54">
        <v>0</v>
      </c>
      <c r="R681" s="54">
        <v>25976000</v>
      </c>
      <c r="S681" s="54">
        <v>500000</v>
      </c>
      <c r="T681" s="54">
        <v>0</v>
      </c>
      <c r="U681" s="54">
        <v>23750000</v>
      </c>
      <c r="V681" s="54">
        <v>1000000</v>
      </c>
      <c r="W681" s="54">
        <v>0</v>
      </c>
      <c r="X681" s="54">
        <v>53500000</v>
      </c>
      <c r="Y681" s="54">
        <v>10500000</v>
      </c>
      <c r="Z681" s="54">
        <v>0</v>
      </c>
      <c r="AA681" s="54">
        <v>495000</v>
      </c>
      <c r="AB681" s="54">
        <v>0</v>
      </c>
      <c r="AC681" s="54">
        <v>0</v>
      </c>
      <c r="AD681" s="54">
        <v>0</v>
      </c>
      <c r="AE681" s="54">
        <v>0</v>
      </c>
      <c r="AF681" s="54">
        <v>0</v>
      </c>
      <c r="AG681" s="54">
        <v>2394855000</v>
      </c>
      <c r="AH681" s="128" t="str">
        <f>VLOOKUP(B681,'Ma sector'!A:E,5,0)</f>
        <v>Nguyên vật liệu</v>
      </c>
    </row>
    <row r="682" spans="1:34">
      <c r="A682" s="54" t="s">
        <v>731</v>
      </c>
      <c r="B682" s="54">
        <v>191</v>
      </c>
      <c r="C682" s="54">
        <v>4</v>
      </c>
      <c r="D682" s="54">
        <v>21530000</v>
      </c>
      <c r="E682" s="54">
        <v>41230000</v>
      </c>
      <c r="F682" s="54">
        <v>4780000</v>
      </c>
      <c r="G682" s="54">
        <v>99790000</v>
      </c>
      <c r="H682" s="54">
        <v>22540000</v>
      </c>
      <c r="I682" s="54">
        <v>397370000</v>
      </c>
      <c r="J682" s="54">
        <v>0</v>
      </c>
      <c r="K682" s="54">
        <v>8030000</v>
      </c>
      <c r="L682" s="54">
        <v>0</v>
      </c>
      <c r="M682" s="54">
        <v>10400000</v>
      </c>
      <c r="N682" s="54">
        <v>66430000</v>
      </c>
      <c r="O682" s="54">
        <v>100050000</v>
      </c>
      <c r="P682" s="54">
        <v>29220000</v>
      </c>
      <c r="Q682" s="54">
        <v>49580000</v>
      </c>
      <c r="R682" s="54">
        <v>63840000</v>
      </c>
      <c r="S682" s="54">
        <v>51110000</v>
      </c>
      <c r="T682" s="54">
        <v>76500000</v>
      </c>
      <c r="U682" s="54">
        <v>66100000</v>
      </c>
      <c r="V682" s="54">
        <v>10510000</v>
      </c>
      <c r="W682" s="54">
        <v>244760000</v>
      </c>
      <c r="X682" s="54">
        <v>0</v>
      </c>
      <c r="Y682" s="54">
        <v>169850000</v>
      </c>
      <c r="Z682" s="54">
        <v>73530000</v>
      </c>
      <c r="AA682" s="54">
        <v>105700000</v>
      </c>
      <c r="AB682" s="54">
        <v>3420000</v>
      </c>
      <c r="AC682" s="54">
        <v>633000000</v>
      </c>
      <c r="AD682" s="54">
        <v>469460000</v>
      </c>
      <c r="AE682" s="54">
        <v>3260000</v>
      </c>
      <c r="AF682" s="54">
        <v>91340000</v>
      </c>
      <c r="AG682" s="54">
        <v>95830000</v>
      </c>
      <c r="AH682" s="128" t="str">
        <f>VLOOKUP(B682,'Ma sector'!A:E,5,0)</f>
        <v>Công nghiệp</v>
      </c>
    </row>
    <row r="683" spans="1:34">
      <c r="A683" s="54" t="s">
        <v>732</v>
      </c>
      <c r="B683" s="54">
        <v>193</v>
      </c>
      <c r="C683" s="54">
        <v>4</v>
      </c>
      <c r="D683" s="54">
        <v>5800000</v>
      </c>
      <c r="E683" s="54">
        <v>4876720000</v>
      </c>
      <c r="F683" s="54">
        <v>492850000</v>
      </c>
      <c r="G683" s="54">
        <v>30130000</v>
      </c>
      <c r="H683" s="54">
        <v>4400000</v>
      </c>
      <c r="I683" s="54">
        <v>257720000</v>
      </c>
      <c r="J683" s="54">
        <v>0</v>
      </c>
      <c r="K683" s="54">
        <v>17492100</v>
      </c>
      <c r="L683" s="54">
        <v>4430000</v>
      </c>
      <c r="M683" s="54">
        <v>3015532200</v>
      </c>
      <c r="N683" s="54">
        <v>0</v>
      </c>
      <c r="O683" s="54">
        <v>0</v>
      </c>
      <c r="P683" s="54">
        <v>1506520000</v>
      </c>
      <c r="Q683" s="54">
        <v>1561340000</v>
      </c>
      <c r="R683" s="54">
        <v>2552630000</v>
      </c>
      <c r="S683" s="54">
        <v>0</v>
      </c>
      <c r="T683" s="54">
        <v>1690000</v>
      </c>
      <c r="U683" s="54">
        <v>16950000</v>
      </c>
      <c r="V683" s="54">
        <v>0</v>
      </c>
      <c r="W683" s="54">
        <v>0</v>
      </c>
      <c r="X683" s="54">
        <v>0</v>
      </c>
      <c r="Y683" s="54">
        <v>1500000</v>
      </c>
      <c r="Z683" s="54">
        <v>199680000</v>
      </c>
      <c r="AA683" s="54">
        <v>0</v>
      </c>
      <c r="AB683" s="54">
        <v>15520000</v>
      </c>
      <c r="AC683" s="54">
        <v>0</v>
      </c>
      <c r="AD683" s="54">
        <v>15500000</v>
      </c>
      <c r="AE683" s="54">
        <v>0</v>
      </c>
      <c r="AF683" s="54">
        <v>36920000</v>
      </c>
      <c r="AG683" s="54">
        <v>15980000</v>
      </c>
      <c r="AH683" s="128" t="str">
        <f>VLOOKUP(B683,'Ma sector'!A:E,5,0)</f>
        <v>Công nghiệp</v>
      </c>
    </row>
    <row r="684" spans="1:34">
      <c r="A684" s="54" t="s">
        <v>733</v>
      </c>
      <c r="B684" s="54">
        <v>159</v>
      </c>
      <c r="C684" s="54">
        <v>4</v>
      </c>
      <c r="D684" s="54">
        <v>3785990000</v>
      </c>
      <c r="E684" s="54">
        <v>11453410000</v>
      </c>
      <c r="F684" s="54">
        <v>8604740000</v>
      </c>
      <c r="G684" s="54">
        <v>8922010000</v>
      </c>
      <c r="H684" s="54">
        <v>10550797600</v>
      </c>
      <c r="I684" s="54">
        <v>11565850000</v>
      </c>
      <c r="J684" s="54">
        <v>6973380000</v>
      </c>
      <c r="K684" s="54">
        <v>6420140000</v>
      </c>
      <c r="L684" s="54">
        <v>5069020000</v>
      </c>
      <c r="M684" s="54">
        <v>4979860000</v>
      </c>
      <c r="N684" s="54">
        <v>6234750000</v>
      </c>
      <c r="O684" s="54">
        <v>7317870000</v>
      </c>
      <c r="P684" s="54">
        <v>4604220000</v>
      </c>
      <c r="Q684" s="54">
        <v>4200230000</v>
      </c>
      <c r="R684" s="54">
        <v>3350370000</v>
      </c>
      <c r="S684" s="54">
        <v>2985510000</v>
      </c>
      <c r="T684" s="54">
        <v>4921980000</v>
      </c>
      <c r="U684" s="54">
        <v>2623970000</v>
      </c>
      <c r="V684" s="54">
        <v>1527580000</v>
      </c>
      <c r="W684" s="54">
        <v>1448880000</v>
      </c>
      <c r="X684" s="54">
        <v>713420000</v>
      </c>
      <c r="Y684" s="54">
        <v>3721340000</v>
      </c>
      <c r="Z684" s="54">
        <v>4365420000</v>
      </c>
      <c r="AA684" s="54">
        <v>2722960000</v>
      </c>
      <c r="AB684" s="54">
        <v>1747310000</v>
      </c>
      <c r="AC684" s="54">
        <v>1614160000</v>
      </c>
      <c r="AD684" s="54">
        <v>1173300000</v>
      </c>
      <c r="AE684" s="54">
        <v>3049500000</v>
      </c>
      <c r="AF684" s="54">
        <v>2061790000</v>
      </c>
      <c r="AG684" s="54">
        <v>530410000</v>
      </c>
      <c r="AH684" s="128" t="str">
        <f>VLOOKUP(B684,'Ma sector'!A:E,5,0)</f>
        <v>Nguyên vật liệu</v>
      </c>
    </row>
    <row r="685" spans="1:34">
      <c r="A685" s="54" t="s">
        <v>112</v>
      </c>
      <c r="B685" s="54">
        <v>217</v>
      </c>
      <c r="C685" s="54">
        <v>2</v>
      </c>
      <c r="D685" s="54">
        <v>2376000</v>
      </c>
      <c r="E685" s="54">
        <v>17405000</v>
      </c>
      <c r="F685" s="54">
        <v>1184000</v>
      </c>
      <c r="G685" s="54">
        <v>122569000</v>
      </c>
      <c r="H685" s="54">
        <v>96971000</v>
      </c>
      <c r="I685" s="54">
        <v>327567000</v>
      </c>
      <c r="J685" s="54">
        <v>44096000</v>
      </c>
      <c r="K685" s="54">
        <v>47447000</v>
      </c>
      <c r="L685" s="54">
        <v>129225000</v>
      </c>
      <c r="M685" s="54">
        <v>235144000</v>
      </c>
      <c r="N685" s="54">
        <v>234565000</v>
      </c>
      <c r="O685" s="54">
        <v>211995000</v>
      </c>
      <c r="P685" s="54">
        <v>123094000</v>
      </c>
      <c r="Q685" s="54">
        <v>13475000</v>
      </c>
      <c r="R685" s="54">
        <v>29296000</v>
      </c>
      <c r="S685" s="54">
        <v>49017000</v>
      </c>
      <c r="T685" s="54">
        <v>245000</v>
      </c>
      <c r="U685" s="54">
        <v>432951000</v>
      </c>
      <c r="V685" s="54">
        <v>1350000</v>
      </c>
      <c r="W685" s="54">
        <v>30800000</v>
      </c>
      <c r="X685" s="54">
        <v>87580000</v>
      </c>
      <c r="Y685" s="54">
        <v>40885000</v>
      </c>
      <c r="Z685" s="54">
        <v>777363000</v>
      </c>
      <c r="AA685" s="54">
        <v>274763000</v>
      </c>
      <c r="AB685" s="54">
        <v>206807000</v>
      </c>
      <c r="AC685" s="54">
        <v>451934000</v>
      </c>
      <c r="AD685" s="54">
        <v>29760000</v>
      </c>
      <c r="AE685" s="54">
        <v>240000</v>
      </c>
      <c r="AF685" s="54">
        <v>7140000000</v>
      </c>
      <c r="AG685" s="54">
        <v>0</v>
      </c>
      <c r="AH685" s="128" t="str">
        <f>VLOOKUP(B685,'Ma sector'!A:E,5,0)</f>
        <v>Hàng Tiêu dùng</v>
      </c>
    </row>
    <row r="686" spans="1:34">
      <c r="A686" s="54" t="s">
        <v>734</v>
      </c>
      <c r="B686" s="54">
        <v>185</v>
      </c>
      <c r="C686" s="54">
        <v>4</v>
      </c>
      <c r="D686" s="54">
        <v>423200000</v>
      </c>
      <c r="E686" s="54">
        <v>896544000</v>
      </c>
      <c r="F686" s="54">
        <v>381420000</v>
      </c>
      <c r="G686" s="54">
        <v>360960000</v>
      </c>
      <c r="H686" s="54">
        <v>257830000</v>
      </c>
      <c r="I686" s="54">
        <v>14181369900</v>
      </c>
      <c r="J686" s="54">
        <v>642482000</v>
      </c>
      <c r="K686" s="54">
        <v>445900000</v>
      </c>
      <c r="L686" s="54">
        <v>720171000</v>
      </c>
      <c r="M686" s="54">
        <v>893472000</v>
      </c>
      <c r="N686" s="54">
        <v>37600000</v>
      </c>
      <c r="O686" s="54">
        <v>29986000</v>
      </c>
      <c r="P686" s="54">
        <v>107160000</v>
      </c>
      <c r="Q686" s="54">
        <v>17986000</v>
      </c>
      <c r="R686" s="54">
        <v>4042000</v>
      </c>
      <c r="S686" s="54">
        <v>210440000</v>
      </c>
      <c r="T686" s="54">
        <v>28224000</v>
      </c>
      <c r="U686" s="54">
        <v>183480000</v>
      </c>
      <c r="V686" s="54">
        <v>258547000</v>
      </c>
      <c r="W686" s="54">
        <v>646800000</v>
      </c>
      <c r="X686" s="54">
        <v>284350000</v>
      </c>
      <c r="Y686" s="54">
        <v>2083206000</v>
      </c>
      <c r="Z686" s="54">
        <v>110450000</v>
      </c>
      <c r="AA686" s="54">
        <v>56447000</v>
      </c>
      <c r="AB686" s="54">
        <v>1758275000</v>
      </c>
      <c r="AC686" s="54">
        <v>792096000</v>
      </c>
      <c r="AD686" s="54">
        <v>7200900000</v>
      </c>
      <c r="AE686" s="54">
        <v>2723088000</v>
      </c>
      <c r="AF686" s="54">
        <v>2172813000</v>
      </c>
      <c r="AG686" s="54">
        <v>10032697200</v>
      </c>
      <c r="AH686" s="128" t="str">
        <f>VLOOKUP(B686,'Ma sector'!A:E,5,0)</f>
        <v>Công nghiệp</v>
      </c>
    </row>
    <row r="687" spans="1:34">
      <c r="A687" s="54" t="s">
        <v>735</v>
      </c>
      <c r="B687" s="54">
        <v>181</v>
      </c>
      <c r="C687" s="54">
        <v>4</v>
      </c>
      <c r="D687" s="54">
        <v>12600000</v>
      </c>
      <c r="E687" s="54">
        <v>15250000</v>
      </c>
      <c r="F687" s="54">
        <v>4790000</v>
      </c>
      <c r="G687" s="54">
        <v>31400000</v>
      </c>
      <c r="H687" s="54">
        <v>13440000</v>
      </c>
      <c r="I687" s="54">
        <v>11870000</v>
      </c>
      <c r="J687" s="54">
        <v>6600000</v>
      </c>
      <c r="K687" s="54">
        <v>18690000</v>
      </c>
      <c r="L687" s="54">
        <v>8400000</v>
      </c>
      <c r="M687" s="54">
        <v>2300000</v>
      </c>
      <c r="N687" s="54">
        <v>9320000</v>
      </c>
      <c r="O687" s="54">
        <v>2640000</v>
      </c>
      <c r="P687" s="54">
        <v>5940000</v>
      </c>
      <c r="Q687" s="54">
        <v>3740000</v>
      </c>
      <c r="R687" s="54">
        <v>6910000</v>
      </c>
      <c r="S687" s="54">
        <v>3650000</v>
      </c>
      <c r="T687" s="54">
        <v>2100000</v>
      </c>
      <c r="U687" s="54">
        <v>19200000</v>
      </c>
      <c r="V687" s="54">
        <v>19280000</v>
      </c>
      <c r="W687" s="54">
        <v>16930000</v>
      </c>
      <c r="X687" s="54">
        <v>0</v>
      </c>
      <c r="Y687" s="54">
        <v>13650000</v>
      </c>
      <c r="Z687" s="54">
        <v>0</v>
      </c>
      <c r="AA687" s="54">
        <v>810000</v>
      </c>
      <c r="AB687" s="54">
        <v>220000</v>
      </c>
      <c r="AC687" s="54">
        <v>0</v>
      </c>
      <c r="AD687" s="54">
        <v>240000</v>
      </c>
      <c r="AE687" s="54">
        <v>0</v>
      </c>
      <c r="AF687" s="54">
        <v>0</v>
      </c>
      <c r="AG687" s="54">
        <v>0</v>
      </c>
      <c r="AH687" s="128" t="str">
        <f>VLOOKUP(B687,'Ma sector'!A:E,5,0)</f>
        <v>Công nghiệp</v>
      </c>
    </row>
    <row r="688" spans="1:34">
      <c r="A688" s="54" t="s">
        <v>736</v>
      </c>
      <c r="B688" s="54">
        <v>180</v>
      </c>
      <c r="C688" s="54">
        <v>4</v>
      </c>
      <c r="D688" s="54">
        <v>41540000</v>
      </c>
      <c r="E688" s="54">
        <v>305100000</v>
      </c>
      <c r="F688" s="54">
        <v>0</v>
      </c>
      <c r="G688" s="54">
        <v>0</v>
      </c>
      <c r="H688" s="54">
        <v>1340000</v>
      </c>
      <c r="I688" s="54">
        <v>13400000</v>
      </c>
      <c r="J688" s="54">
        <v>0</v>
      </c>
      <c r="K688" s="54">
        <v>33450000</v>
      </c>
      <c r="L688" s="54">
        <v>13400000</v>
      </c>
      <c r="M688" s="54">
        <v>1400000</v>
      </c>
      <c r="N688" s="54">
        <v>36030000</v>
      </c>
      <c r="O688" s="54">
        <v>0</v>
      </c>
      <c r="P688" s="54">
        <v>0</v>
      </c>
      <c r="Q688" s="54">
        <v>0</v>
      </c>
      <c r="R688" s="54">
        <v>0</v>
      </c>
      <c r="S688" s="54">
        <v>0</v>
      </c>
      <c r="T688" s="54">
        <v>0</v>
      </c>
      <c r="U688" s="54">
        <v>0</v>
      </c>
      <c r="V688" s="54">
        <v>1350000</v>
      </c>
      <c r="W688" s="54">
        <v>8100000</v>
      </c>
      <c r="X688" s="54">
        <v>0</v>
      </c>
      <c r="Y688" s="54">
        <v>0</v>
      </c>
      <c r="Z688" s="54">
        <v>18900000</v>
      </c>
      <c r="AA688" s="54">
        <v>811733400</v>
      </c>
      <c r="AB688" s="54">
        <v>70200000</v>
      </c>
      <c r="AC688" s="54">
        <v>2700000</v>
      </c>
      <c r="AD688" s="54">
        <v>0</v>
      </c>
      <c r="AE688" s="54">
        <v>427000000</v>
      </c>
      <c r="AF688" s="54">
        <v>0</v>
      </c>
      <c r="AG688" s="54">
        <v>15180000</v>
      </c>
      <c r="AH688" s="128" t="str">
        <f>VLOOKUP(B688,'Ma sector'!A:E,5,0)</f>
        <v>Công nghiệp</v>
      </c>
    </row>
    <row r="689" spans="1:34">
      <c r="A689" s="54" t="s">
        <v>68</v>
      </c>
      <c r="B689" s="54">
        <v>336</v>
      </c>
      <c r="C689" s="54">
        <v>1</v>
      </c>
      <c r="D689" s="54">
        <v>28851540800</v>
      </c>
      <c r="E689" s="54">
        <v>16921075000</v>
      </c>
      <c r="F689" s="54">
        <v>23888092000</v>
      </c>
      <c r="G689" s="54">
        <v>92061655000</v>
      </c>
      <c r="H689" s="54">
        <v>113092695000</v>
      </c>
      <c r="I689" s="54">
        <v>54289175000</v>
      </c>
      <c r="J689" s="54">
        <v>12678450000</v>
      </c>
      <c r="K689" s="54">
        <v>250176170000</v>
      </c>
      <c r="L689" s="54">
        <v>44447785000</v>
      </c>
      <c r="M689" s="54">
        <v>37974800000</v>
      </c>
      <c r="N689" s="54">
        <v>62096335000</v>
      </c>
      <c r="O689" s="54">
        <v>89635105000</v>
      </c>
      <c r="P689" s="54">
        <v>490169185000</v>
      </c>
      <c r="Q689" s="54">
        <v>45096430000</v>
      </c>
      <c r="R689" s="54">
        <v>43775915000</v>
      </c>
      <c r="S689" s="54">
        <v>103701325000</v>
      </c>
      <c r="T689" s="54">
        <v>138573320000</v>
      </c>
      <c r="U689" s="54">
        <v>87707275000</v>
      </c>
      <c r="V689" s="54">
        <v>61007220000</v>
      </c>
      <c r="W689" s="54">
        <v>22812130000</v>
      </c>
      <c r="X689" s="54">
        <v>40153840000</v>
      </c>
      <c r="Y689" s="54">
        <v>47325440000</v>
      </c>
      <c r="Z689" s="54">
        <v>61868748600</v>
      </c>
      <c r="AA689" s="54">
        <v>61212340000</v>
      </c>
      <c r="AB689" s="54">
        <v>21562375000</v>
      </c>
      <c r="AC689" s="54">
        <v>107164880000</v>
      </c>
      <c r="AD689" s="54">
        <v>9545490000</v>
      </c>
      <c r="AE689" s="54">
        <v>26030815000</v>
      </c>
      <c r="AF689" s="54">
        <v>216789860000</v>
      </c>
      <c r="AG689" s="54">
        <v>129224040000</v>
      </c>
      <c r="AH689" s="128" t="str">
        <f>VLOOKUP(B689,'Ma sector'!A:E,5,0)</f>
        <v>Tài chính</v>
      </c>
    </row>
    <row r="690" spans="1:34">
      <c r="A690" s="54" t="s">
        <v>737</v>
      </c>
      <c r="B690" s="54">
        <v>156</v>
      </c>
      <c r="C690" s="54">
        <v>4</v>
      </c>
      <c r="D690" s="54">
        <v>353239000</v>
      </c>
      <c r="E690" s="54">
        <v>370656000</v>
      </c>
      <c r="F690" s="54">
        <v>341079000</v>
      </c>
      <c r="G690" s="54">
        <v>158260000</v>
      </c>
      <c r="H690" s="54">
        <v>215943000</v>
      </c>
      <c r="I690" s="54">
        <v>105885000</v>
      </c>
      <c r="J690" s="54">
        <v>63000000</v>
      </c>
      <c r="K690" s="54">
        <v>90831000</v>
      </c>
      <c r="L690" s="54">
        <v>186225000</v>
      </c>
      <c r="M690" s="54">
        <v>127674000</v>
      </c>
      <c r="N690" s="54">
        <v>33160000</v>
      </c>
      <c r="O690" s="54">
        <v>142270000</v>
      </c>
      <c r="P690" s="54">
        <v>126000000</v>
      </c>
      <c r="Q690" s="54">
        <v>204207000</v>
      </c>
      <c r="R690" s="54">
        <v>139080000</v>
      </c>
      <c r="S690" s="54">
        <v>39522000</v>
      </c>
      <c r="T690" s="54">
        <v>72652000</v>
      </c>
      <c r="U690" s="54">
        <v>38622000</v>
      </c>
      <c r="V690" s="54">
        <v>68240000</v>
      </c>
      <c r="W690" s="54">
        <v>20640000</v>
      </c>
      <c r="X690" s="54">
        <v>24518000</v>
      </c>
      <c r="Y690" s="54">
        <v>185935000</v>
      </c>
      <c r="Z690" s="54">
        <v>86592000</v>
      </c>
      <c r="AA690" s="54">
        <v>42000000</v>
      </c>
      <c r="AB690" s="54">
        <v>117920000</v>
      </c>
      <c r="AC690" s="54">
        <v>63000000</v>
      </c>
      <c r="AD690" s="54">
        <v>0</v>
      </c>
      <c r="AE690" s="54">
        <v>59320000</v>
      </c>
      <c r="AF690" s="54">
        <v>36632000</v>
      </c>
      <c r="AG690" s="54">
        <v>27540000</v>
      </c>
      <c r="AH690" s="128" t="str">
        <f>VLOOKUP(B690,'Ma sector'!A:E,5,0)</f>
        <v>Nguyên vật liệu</v>
      </c>
    </row>
    <row r="691" spans="1:34">
      <c r="A691" s="54" t="s">
        <v>738</v>
      </c>
      <c r="B691" s="54">
        <v>314</v>
      </c>
      <c r="C691" s="54">
        <v>4</v>
      </c>
      <c r="D691" s="54">
        <v>0</v>
      </c>
      <c r="E691" s="54">
        <v>0</v>
      </c>
      <c r="F691" s="54">
        <v>0</v>
      </c>
      <c r="G691" s="54">
        <v>0</v>
      </c>
      <c r="H691" s="54">
        <v>0</v>
      </c>
      <c r="I691" s="54">
        <v>0</v>
      </c>
      <c r="J691" s="54">
        <v>0</v>
      </c>
      <c r="K691" s="54">
        <v>0</v>
      </c>
      <c r="L691" s="54">
        <v>0</v>
      </c>
      <c r="M691" s="54">
        <v>0</v>
      </c>
      <c r="N691" s="54">
        <v>0</v>
      </c>
      <c r="O691" s="54">
        <v>0</v>
      </c>
      <c r="P691" s="54">
        <v>0</v>
      </c>
      <c r="Q691" s="54">
        <v>0</v>
      </c>
      <c r="R691" s="54">
        <v>0</v>
      </c>
      <c r="S691" s="54">
        <v>0</v>
      </c>
      <c r="T691" s="54">
        <v>0</v>
      </c>
      <c r="U691" s="54">
        <v>0</v>
      </c>
      <c r="V691" s="54">
        <v>0</v>
      </c>
      <c r="W691" s="54">
        <v>0</v>
      </c>
      <c r="X691" s="54">
        <v>0</v>
      </c>
      <c r="Y691" s="54">
        <v>0</v>
      </c>
      <c r="Z691" s="54">
        <v>0</v>
      </c>
      <c r="AA691" s="54">
        <v>0</v>
      </c>
      <c r="AB691" s="54">
        <v>0</v>
      </c>
      <c r="AC691" s="54">
        <v>0</v>
      </c>
      <c r="AD691" s="54">
        <v>0</v>
      </c>
      <c r="AE691" s="54">
        <v>0</v>
      </c>
      <c r="AF691" s="54">
        <v>0</v>
      </c>
      <c r="AG691" s="54">
        <v>0</v>
      </c>
      <c r="AH691" s="128" t="str">
        <f>VLOOKUP(B691,'Ma sector'!A:E,5,0)</f>
        <v>Công nghệ Thông tin</v>
      </c>
    </row>
    <row r="692" spans="1:34">
      <c r="A692" s="54" t="s">
        <v>739</v>
      </c>
      <c r="B692" s="54">
        <v>300</v>
      </c>
      <c r="C692" s="54">
        <v>4</v>
      </c>
      <c r="D692" s="54">
        <v>43490000</v>
      </c>
      <c r="E692" s="54">
        <v>1550490000</v>
      </c>
      <c r="F692" s="54">
        <v>931500000</v>
      </c>
      <c r="G692" s="54">
        <v>2301580000</v>
      </c>
      <c r="H692" s="54">
        <v>862850000</v>
      </c>
      <c r="I692" s="54">
        <v>2665330000</v>
      </c>
      <c r="J692" s="54">
        <v>1184690000</v>
      </c>
      <c r="K692" s="54">
        <v>1984480000</v>
      </c>
      <c r="L692" s="54">
        <v>568850000</v>
      </c>
      <c r="M692" s="54">
        <v>758230000</v>
      </c>
      <c r="N692" s="54">
        <v>940810000</v>
      </c>
      <c r="O692" s="54">
        <v>1138270000</v>
      </c>
      <c r="P692" s="54">
        <v>810620000</v>
      </c>
      <c r="Q692" s="54">
        <v>409150000</v>
      </c>
      <c r="R692" s="54">
        <v>322940000</v>
      </c>
      <c r="S692" s="54">
        <v>462080000</v>
      </c>
      <c r="T692" s="54">
        <v>354980000</v>
      </c>
      <c r="U692" s="54">
        <v>163020000</v>
      </c>
      <c r="V692" s="54">
        <v>147950000</v>
      </c>
      <c r="W692" s="54">
        <v>238810000</v>
      </c>
      <c r="X692" s="54">
        <v>46340000</v>
      </c>
      <c r="Y692" s="54">
        <v>202650000</v>
      </c>
      <c r="Z692" s="54">
        <v>825110000</v>
      </c>
      <c r="AA692" s="54">
        <v>170760000</v>
      </c>
      <c r="AB692" s="54">
        <v>150980000</v>
      </c>
      <c r="AC692" s="54">
        <v>268320000</v>
      </c>
      <c r="AD692" s="54">
        <v>94800000</v>
      </c>
      <c r="AE692" s="54">
        <v>102520000</v>
      </c>
      <c r="AF692" s="54">
        <v>64330000</v>
      </c>
      <c r="AG692" s="54">
        <v>106850000</v>
      </c>
      <c r="AH692" s="128" t="str">
        <f>VLOOKUP(B692,'Ma sector'!A:E,5,0)</f>
        <v>Tài chính</v>
      </c>
    </row>
    <row r="693" spans="1:34">
      <c r="A693" s="54" t="s">
        <v>740</v>
      </c>
      <c r="B693" s="54">
        <v>191</v>
      </c>
      <c r="C693" s="54">
        <v>3</v>
      </c>
      <c r="D693" s="54">
        <v>9306869000</v>
      </c>
      <c r="E693" s="54">
        <v>7658457000</v>
      </c>
      <c r="F693" s="54">
        <v>16728086000</v>
      </c>
      <c r="G693" s="54">
        <v>8288579000</v>
      </c>
      <c r="H693" s="54">
        <v>5532826000</v>
      </c>
      <c r="I693" s="54">
        <v>12405056000</v>
      </c>
      <c r="J693" s="54">
        <v>19026209000</v>
      </c>
      <c r="K693" s="54">
        <v>8516085000</v>
      </c>
      <c r="L693" s="54">
        <v>3723199000</v>
      </c>
      <c r="M693" s="54">
        <v>8774645000</v>
      </c>
      <c r="N693" s="54">
        <v>13088123000</v>
      </c>
      <c r="O693" s="54">
        <v>13834983000</v>
      </c>
      <c r="P693" s="54">
        <v>9998934000</v>
      </c>
      <c r="Q693" s="54">
        <v>8247728000</v>
      </c>
      <c r="R693" s="54">
        <v>8477098000</v>
      </c>
      <c r="S693" s="54">
        <v>5146344000</v>
      </c>
      <c r="T693" s="54">
        <v>7318866000</v>
      </c>
      <c r="U693" s="54">
        <v>3190348000</v>
      </c>
      <c r="V693" s="54">
        <v>3124728000</v>
      </c>
      <c r="W693" s="54">
        <v>2105040000</v>
      </c>
      <c r="X693" s="54">
        <v>4232498000</v>
      </c>
      <c r="Y693" s="54">
        <v>4888545000</v>
      </c>
      <c r="Z693" s="54">
        <v>5309901000</v>
      </c>
      <c r="AA693" s="54">
        <v>2226930000</v>
      </c>
      <c r="AB693" s="54">
        <v>1702135000</v>
      </c>
      <c r="AC693" s="54">
        <v>2748327000</v>
      </c>
      <c r="AD693" s="54">
        <v>2482901000</v>
      </c>
      <c r="AE693" s="54">
        <v>1577551000</v>
      </c>
      <c r="AF693" s="54">
        <v>1261547000</v>
      </c>
      <c r="AG693" s="54">
        <v>1722419000</v>
      </c>
      <c r="AH693" s="128" t="str">
        <f>VLOOKUP(B693,'Ma sector'!A:E,5,0)</f>
        <v>Công nghiệp</v>
      </c>
    </row>
    <row r="694" spans="1:34">
      <c r="A694" s="54" t="s">
        <v>741</v>
      </c>
      <c r="B694" s="54">
        <v>159</v>
      </c>
      <c r="C694" s="54">
        <v>3</v>
      </c>
      <c r="D694" s="54">
        <v>21345104000</v>
      </c>
      <c r="E694" s="54">
        <v>34426134000</v>
      </c>
      <c r="F694" s="54">
        <v>15754931000</v>
      </c>
      <c r="G694" s="54">
        <v>24571911000</v>
      </c>
      <c r="H694" s="54">
        <v>28259754000</v>
      </c>
      <c r="I694" s="54">
        <v>20254702000</v>
      </c>
      <c r="J694" s="54">
        <v>25072144000</v>
      </c>
      <c r="K694" s="54">
        <v>22997103000</v>
      </c>
      <c r="L694" s="54">
        <v>24025776000</v>
      </c>
      <c r="M694" s="54">
        <v>13241860000</v>
      </c>
      <c r="N694" s="54">
        <v>20184243000</v>
      </c>
      <c r="O694" s="54">
        <v>22964304000</v>
      </c>
      <c r="P694" s="54">
        <v>11424090000</v>
      </c>
      <c r="Q694" s="54">
        <v>22907446000</v>
      </c>
      <c r="R694" s="54">
        <v>11269554000</v>
      </c>
      <c r="S694" s="54">
        <v>7843393000</v>
      </c>
      <c r="T694" s="54">
        <v>20439900000</v>
      </c>
      <c r="U694" s="54">
        <v>8501286000</v>
      </c>
      <c r="V694" s="54">
        <v>6207297000</v>
      </c>
      <c r="W694" s="54">
        <v>7997795000</v>
      </c>
      <c r="X694" s="54">
        <v>9356275000</v>
      </c>
      <c r="Y694" s="54">
        <v>8822609000</v>
      </c>
      <c r="Z694" s="54">
        <v>18089747000</v>
      </c>
      <c r="AA694" s="54">
        <v>6368774000</v>
      </c>
      <c r="AB694" s="54">
        <v>7451265000</v>
      </c>
      <c r="AC694" s="54">
        <v>6673592000</v>
      </c>
      <c r="AD694" s="54">
        <v>6071426000</v>
      </c>
      <c r="AE694" s="54">
        <v>8121051000</v>
      </c>
      <c r="AF694" s="54">
        <v>5289735000</v>
      </c>
      <c r="AG694" s="54">
        <v>4457542000</v>
      </c>
      <c r="AH694" s="128" t="str">
        <f>VLOOKUP(B694,'Ma sector'!A:E,5,0)</f>
        <v>Nguyên vật liệu</v>
      </c>
    </row>
    <row r="695" spans="1:34">
      <c r="A695" s="54" t="s">
        <v>742</v>
      </c>
      <c r="B695" s="54">
        <v>180</v>
      </c>
      <c r="C695" s="54">
        <v>4</v>
      </c>
      <c r="D695" s="54">
        <v>26100000</v>
      </c>
      <c r="E695" s="54">
        <v>204000</v>
      </c>
      <c r="F695" s="54">
        <v>0</v>
      </c>
      <c r="G695" s="54">
        <v>0</v>
      </c>
      <c r="H695" s="54">
        <v>0</v>
      </c>
      <c r="I695" s="54">
        <v>0</v>
      </c>
      <c r="J695" s="54">
        <v>0</v>
      </c>
      <c r="K695" s="54">
        <v>204000</v>
      </c>
      <c r="L695" s="54">
        <v>590000</v>
      </c>
      <c r="M695" s="54">
        <v>0</v>
      </c>
      <c r="N695" s="54">
        <v>54000</v>
      </c>
      <c r="O695" s="54">
        <v>0</v>
      </c>
      <c r="P695" s="54">
        <v>0</v>
      </c>
      <c r="Q695" s="54">
        <v>0</v>
      </c>
      <c r="R695" s="54">
        <v>0</v>
      </c>
      <c r="S695" s="54">
        <v>11400000</v>
      </c>
      <c r="T695" s="54">
        <v>0</v>
      </c>
      <c r="U695" s="54">
        <v>0</v>
      </c>
      <c r="V695" s="54">
        <v>59400000</v>
      </c>
      <c r="W695" s="54">
        <v>0</v>
      </c>
      <c r="X695" s="54">
        <v>0</v>
      </c>
      <c r="Y695" s="54">
        <v>0</v>
      </c>
      <c r="Z695" s="54">
        <v>0</v>
      </c>
      <c r="AA695" s="54">
        <v>0</v>
      </c>
      <c r="AB695" s="54">
        <v>0</v>
      </c>
      <c r="AC695" s="54">
        <v>0</v>
      </c>
      <c r="AD695" s="54">
        <v>0</v>
      </c>
      <c r="AE695" s="54">
        <v>0</v>
      </c>
      <c r="AF695" s="54">
        <v>0</v>
      </c>
      <c r="AG695" s="54">
        <v>0</v>
      </c>
      <c r="AH695" s="128" t="str">
        <f>VLOOKUP(B695,'Ma sector'!A:E,5,0)</f>
        <v>Công nghiệp</v>
      </c>
    </row>
    <row r="696" spans="1:34">
      <c r="A696" s="54" t="s">
        <v>743</v>
      </c>
      <c r="B696" s="54">
        <v>300</v>
      </c>
      <c r="C696" s="54">
        <v>4</v>
      </c>
      <c r="D696" s="54">
        <v>0</v>
      </c>
      <c r="E696" s="54">
        <v>0</v>
      </c>
      <c r="F696" s="54">
        <v>6200000</v>
      </c>
      <c r="G696" s="54">
        <v>0</v>
      </c>
      <c r="H696" s="54">
        <v>0</v>
      </c>
      <c r="I696" s="54">
        <v>1120000</v>
      </c>
      <c r="J696" s="54">
        <v>22240000</v>
      </c>
      <c r="K696" s="54">
        <v>0</v>
      </c>
      <c r="L696" s="54">
        <v>2850000</v>
      </c>
      <c r="M696" s="54">
        <v>5420000</v>
      </c>
      <c r="N696" s="54">
        <v>11870000</v>
      </c>
      <c r="O696" s="54">
        <v>3200000</v>
      </c>
      <c r="P696" s="54">
        <v>72900000</v>
      </c>
      <c r="Q696" s="54">
        <v>0</v>
      </c>
      <c r="R696" s="54">
        <v>35770000</v>
      </c>
      <c r="S696" s="54">
        <v>77610000</v>
      </c>
      <c r="T696" s="54">
        <v>118260000</v>
      </c>
      <c r="U696" s="54">
        <v>0</v>
      </c>
      <c r="V696" s="54">
        <v>0</v>
      </c>
      <c r="W696" s="54">
        <v>330000</v>
      </c>
      <c r="X696" s="54">
        <v>359450000</v>
      </c>
      <c r="Y696" s="54">
        <v>0</v>
      </c>
      <c r="Z696" s="54">
        <v>0</v>
      </c>
      <c r="AA696" s="54">
        <v>1600000</v>
      </c>
      <c r="AB696" s="54">
        <v>0</v>
      </c>
      <c r="AC696" s="54">
        <v>0</v>
      </c>
      <c r="AD696" s="54">
        <v>0</v>
      </c>
      <c r="AE696" s="54">
        <v>0</v>
      </c>
      <c r="AF696" s="54">
        <v>0</v>
      </c>
      <c r="AG696" s="54">
        <v>0</v>
      </c>
      <c r="AH696" s="128" t="str">
        <f>VLOOKUP(B696,'Ma sector'!A:E,5,0)</f>
        <v>Tài chính</v>
      </c>
    </row>
    <row r="697" spans="1:34">
      <c r="A697" s="54" t="s">
        <v>744</v>
      </c>
      <c r="B697" s="54">
        <v>213</v>
      </c>
      <c r="C697" s="54">
        <v>4</v>
      </c>
      <c r="D697" s="54">
        <v>318300000</v>
      </c>
      <c r="E697" s="54">
        <v>1275370000</v>
      </c>
      <c r="F697" s="54">
        <v>502470000</v>
      </c>
      <c r="G697" s="54">
        <v>1594130000</v>
      </c>
      <c r="H697" s="54">
        <v>2226500000</v>
      </c>
      <c r="I697" s="54">
        <v>728480000</v>
      </c>
      <c r="J697" s="54">
        <v>1244770000</v>
      </c>
      <c r="K697" s="54">
        <v>2190810000</v>
      </c>
      <c r="L697" s="54">
        <v>935590000</v>
      </c>
      <c r="M697" s="54">
        <v>983560000</v>
      </c>
      <c r="N697" s="54">
        <v>1118840000</v>
      </c>
      <c r="O697" s="54">
        <v>1471830000</v>
      </c>
      <c r="P697" s="54">
        <v>1291630000</v>
      </c>
      <c r="Q697" s="54">
        <v>1236940000</v>
      </c>
      <c r="R697" s="54">
        <v>1620510000</v>
      </c>
      <c r="S697" s="54">
        <v>1444270000</v>
      </c>
      <c r="T697" s="54">
        <v>1720920000</v>
      </c>
      <c r="U697" s="54">
        <v>1098100000</v>
      </c>
      <c r="V697" s="54">
        <v>475460000</v>
      </c>
      <c r="W697" s="54">
        <v>890460000</v>
      </c>
      <c r="X697" s="54">
        <v>98600000</v>
      </c>
      <c r="Y697" s="54">
        <v>176700000</v>
      </c>
      <c r="Z697" s="54">
        <v>1193000000</v>
      </c>
      <c r="AA697" s="54">
        <v>122850000</v>
      </c>
      <c r="AB697" s="54">
        <v>418150000</v>
      </c>
      <c r="AC697" s="54">
        <v>308900000</v>
      </c>
      <c r="AD697" s="54">
        <v>199510000</v>
      </c>
      <c r="AE697" s="54">
        <v>223990000</v>
      </c>
      <c r="AF697" s="54">
        <v>243490000</v>
      </c>
      <c r="AG697" s="54">
        <v>380500000</v>
      </c>
      <c r="AH697" s="128" t="str">
        <f>VLOOKUP(B697,'Ma sector'!A:E,5,0)</f>
        <v>Hàng Tiêu dùng</v>
      </c>
    </row>
    <row r="698" spans="1:34">
      <c r="A698" s="54" t="s">
        <v>745</v>
      </c>
      <c r="B698" s="54">
        <v>310</v>
      </c>
      <c r="C698" s="54">
        <v>4</v>
      </c>
      <c r="D698" s="54">
        <v>1900000</v>
      </c>
      <c r="E698" s="54">
        <v>4750000</v>
      </c>
      <c r="F698" s="54">
        <v>71250000</v>
      </c>
      <c r="G698" s="54">
        <v>9500000</v>
      </c>
      <c r="H698" s="54">
        <v>0</v>
      </c>
      <c r="I698" s="54">
        <v>0</v>
      </c>
      <c r="J698" s="54">
        <v>0</v>
      </c>
      <c r="K698" s="54">
        <v>94110000</v>
      </c>
      <c r="L698" s="54">
        <v>75050000</v>
      </c>
      <c r="M698" s="54">
        <v>4750000</v>
      </c>
      <c r="N698" s="54">
        <v>6650000</v>
      </c>
      <c r="O698" s="54">
        <v>102950000</v>
      </c>
      <c r="P698" s="54">
        <v>0</v>
      </c>
      <c r="Q698" s="54">
        <v>31350000</v>
      </c>
      <c r="R698" s="54">
        <v>0</v>
      </c>
      <c r="S698" s="54">
        <v>0</v>
      </c>
      <c r="T698" s="54">
        <v>950000</v>
      </c>
      <c r="U698" s="54">
        <v>0</v>
      </c>
      <c r="V698" s="54">
        <v>0</v>
      </c>
      <c r="W698" s="54">
        <v>0</v>
      </c>
      <c r="X698" s="54">
        <v>0</v>
      </c>
      <c r="Y698" s="54">
        <v>0</v>
      </c>
      <c r="Z698" s="54">
        <v>0</v>
      </c>
      <c r="AA698" s="54">
        <v>0</v>
      </c>
      <c r="AB698" s="54">
        <v>0</v>
      </c>
      <c r="AC698" s="54">
        <v>9500000</v>
      </c>
      <c r="AD698" s="54">
        <v>0</v>
      </c>
      <c r="AE698" s="54">
        <v>0</v>
      </c>
      <c r="AF698" s="54">
        <v>0</v>
      </c>
      <c r="AG698" s="54">
        <v>67800000</v>
      </c>
      <c r="AH698" s="128" t="str">
        <f>VLOOKUP(B698,'Ma sector'!A:E,5,0)</f>
        <v>Công nghệ Thông tin</v>
      </c>
    </row>
    <row r="699" spans="1:34">
      <c r="A699" s="54" t="s">
        <v>746</v>
      </c>
      <c r="B699" s="54">
        <v>218</v>
      </c>
      <c r="C699" s="54">
        <v>4</v>
      </c>
      <c r="D699" s="54">
        <v>0</v>
      </c>
      <c r="E699" s="54">
        <v>474000</v>
      </c>
      <c r="F699" s="54">
        <v>1320000</v>
      </c>
      <c r="G699" s="54">
        <v>3100000</v>
      </c>
      <c r="H699" s="54">
        <v>1568000</v>
      </c>
      <c r="I699" s="54">
        <v>1015000</v>
      </c>
      <c r="J699" s="54">
        <v>134000</v>
      </c>
      <c r="K699" s="54">
        <v>10863000</v>
      </c>
      <c r="L699" s="54">
        <v>42607000</v>
      </c>
      <c r="M699" s="54">
        <v>5035000</v>
      </c>
      <c r="N699" s="54">
        <v>400000</v>
      </c>
      <c r="O699" s="54">
        <v>723000</v>
      </c>
      <c r="P699" s="54">
        <v>1730000</v>
      </c>
      <c r="Q699" s="54">
        <v>18099000</v>
      </c>
      <c r="R699" s="54">
        <v>276000</v>
      </c>
      <c r="S699" s="54">
        <v>1239000</v>
      </c>
      <c r="T699" s="54">
        <v>0</v>
      </c>
      <c r="U699" s="54">
        <v>985000</v>
      </c>
      <c r="V699" s="54">
        <v>0</v>
      </c>
      <c r="W699" s="54">
        <v>1890000</v>
      </c>
      <c r="X699" s="54">
        <v>3765000</v>
      </c>
      <c r="Y699" s="54">
        <v>27920000</v>
      </c>
      <c r="Z699" s="54">
        <v>9570000</v>
      </c>
      <c r="AA699" s="54">
        <v>90000</v>
      </c>
      <c r="AB699" s="54">
        <v>0</v>
      </c>
      <c r="AC699" s="54">
        <v>0</v>
      </c>
      <c r="AD699" s="54">
        <v>0</v>
      </c>
      <c r="AE699" s="54">
        <v>88000</v>
      </c>
      <c r="AF699" s="54">
        <v>0</v>
      </c>
      <c r="AG699" s="54">
        <v>0</v>
      </c>
      <c r="AH699" s="128" t="str">
        <f>VLOOKUP(B699,'Ma sector'!A:E,5,0)</f>
        <v>Hàng Tiêu dùng</v>
      </c>
    </row>
    <row r="700" spans="1:34">
      <c r="A700" s="54" t="s">
        <v>89</v>
      </c>
      <c r="B700" s="54">
        <v>181</v>
      </c>
      <c r="C700" s="54">
        <v>4</v>
      </c>
      <c r="D700" s="54">
        <v>0</v>
      </c>
      <c r="E700" s="54">
        <v>2580000</v>
      </c>
      <c r="F700" s="54">
        <v>1390000</v>
      </c>
      <c r="G700" s="54">
        <v>1440000</v>
      </c>
      <c r="H700" s="54">
        <v>0</v>
      </c>
      <c r="I700" s="54">
        <v>0</v>
      </c>
      <c r="J700" s="54">
        <v>0</v>
      </c>
      <c r="K700" s="54">
        <v>8424000</v>
      </c>
      <c r="L700" s="54">
        <v>1420000</v>
      </c>
      <c r="M700" s="54">
        <v>0</v>
      </c>
      <c r="N700" s="54">
        <v>0</v>
      </c>
      <c r="O700" s="54">
        <v>34120000</v>
      </c>
      <c r="P700" s="54">
        <v>0</v>
      </c>
      <c r="Q700" s="54">
        <v>1390000</v>
      </c>
      <c r="R700" s="54">
        <v>127580000</v>
      </c>
      <c r="S700" s="54">
        <v>7560000</v>
      </c>
      <c r="T700" s="54">
        <v>14300000</v>
      </c>
      <c r="U700" s="54">
        <v>11432200000</v>
      </c>
      <c r="V700" s="54">
        <v>0</v>
      </c>
      <c r="W700" s="54">
        <v>0</v>
      </c>
      <c r="X700" s="54">
        <v>0</v>
      </c>
      <c r="Y700" s="54">
        <v>38650000</v>
      </c>
      <c r="Z700" s="54">
        <v>0</v>
      </c>
      <c r="AA700" s="54">
        <v>16800000</v>
      </c>
      <c r="AB700" s="54">
        <v>63800000</v>
      </c>
      <c r="AC700" s="54">
        <v>41990000</v>
      </c>
      <c r="AD700" s="54">
        <v>1250000</v>
      </c>
      <c r="AE700" s="54">
        <v>0</v>
      </c>
      <c r="AF700" s="54">
        <v>1130000</v>
      </c>
      <c r="AG700" s="54">
        <v>0</v>
      </c>
      <c r="AH700" s="128" t="str">
        <f>VLOOKUP(B700,'Ma sector'!A:E,5,0)</f>
        <v>Công nghiệp</v>
      </c>
    </row>
    <row r="701" spans="1:34">
      <c r="A701" s="54" t="s">
        <v>747</v>
      </c>
      <c r="B701" s="54">
        <v>238</v>
      </c>
      <c r="C701" s="54">
        <v>4</v>
      </c>
      <c r="D701" s="54">
        <v>5738000</v>
      </c>
      <c r="E701" s="54">
        <v>19207000</v>
      </c>
      <c r="F701" s="54">
        <v>7631000</v>
      </c>
      <c r="G701" s="54">
        <v>62755000</v>
      </c>
      <c r="H701" s="54">
        <v>4588000</v>
      </c>
      <c r="I701" s="54">
        <v>510000</v>
      </c>
      <c r="J701" s="54">
        <v>253000</v>
      </c>
      <c r="K701" s="54">
        <v>64260000</v>
      </c>
      <c r="L701" s="54">
        <v>492000</v>
      </c>
      <c r="M701" s="54">
        <v>212371000</v>
      </c>
      <c r="N701" s="54">
        <v>39000000</v>
      </c>
      <c r="O701" s="54">
        <v>68622000</v>
      </c>
      <c r="P701" s="54">
        <v>87715000</v>
      </c>
      <c r="Q701" s="54">
        <v>161664000</v>
      </c>
      <c r="R701" s="54">
        <v>5760000</v>
      </c>
      <c r="S701" s="54">
        <v>125000</v>
      </c>
      <c r="T701" s="54">
        <v>3000000</v>
      </c>
      <c r="U701" s="54">
        <v>377000</v>
      </c>
      <c r="V701" s="54">
        <v>2286000</v>
      </c>
      <c r="W701" s="54">
        <v>83500000</v>
      </c>
      <c r="X701" s="54">
        <v>0</v>
      </c>
      <c r="Y701" s="54">
        <v>2507000</v>
      </c>
      <c r="Z701" s="54">
        <v>13789000</v>
      </c>
      <c r="AA701" s="54">
        <v>1010000</v>
      </c>
      <c r="AB701" s="54">
        <v>56070000</v>
      </c>
      <c r="AC701" s="54">
        <v>66117000</v>
      </c>
      <c r="AD701" s="54">
        <v>8863000</v>
      </c>
      <c r="AE701" s="54">
        <v>23835000</v>
      </c>
      <c r="AF701" s="54">
        <v>0</v>
      </c>
      <c r="AG701" s="54">
        <v>0</v>
      </c>
      <c r="AH701" s="128" t="str">
        <f>VLOOKUP(B701,'Ma sector'!A:E,5,0)</f>
        <v>Dược phẩm và Y tế</v>
      </c>
    </row>
    <row r="702" spans="1:34">
      <c r="A702" s="54" t="s">
        <v>748</v>
      </c>
      <c r="B702" s="54">
        <v>191</v>
      </c>
      <c r="C702" s="54">
        <v>4</v>
      </c>
      <c r="D702" s="54">
        <v>22189000</v>
      </c>
      <c r="E702" s="54">
        <v>40337000</v>
      </c>
      <c r="F702" s="54">
        <v>68903000</v>
      </c>
      <c r="G702" s="54">
        <v>298503000</v>
      </c>
      <c r="H702" s="54">
        <v>38443000</v>
      </c>
      <c r="I702" s="54">
        <v>58088000</v>
      </c>
      <c r="J702" s="54">
        <v>466580000</v>
      </c>
      <c r="K702" s="54">
        <v>1755000</v>
      </c>
      <c r="L702" s="54">
        <v>25412000</v>
      </c>
      <c r="M702" s="54">
        <v>12706000</v>
      </c>
      <c r="N702" s="54">
        <v>3309000</v>
      </c>
      <c r="O702" s="54">
        <v>131032000</v>
      </c>
      <c r="P702" s="54">
        <v>33233000</v>
      </c>
      <c r="Q702" s="54">
        <v>64475000</v>
      </c>
      <c r="R702" s="54">
        <v>81000</v>
      </c>
      <c r="S702" s="54">
        <v>838000</v>
      </c>
      <c r="T702" s="54">
        <v>154375000</v>
      </c>
      <c r="U702" s="54">
        <v>3122000</v>
      </c>
      <c r="V702" s="54">
        <v>90011000</v>
      </c>
      <c r="W702" s="54">
        <v>28374000</v>
      </c>
      <c r="X702" s="54">
        <v>307835000</v>
      </c>
      <c r="Y702" s="54">
        <v>39012000</v>
      </c>
      <c r="Z702" s="54">
        <v>69467000</v>
      </c>
      <c r="AA702" s="54">
        <v>102908000</v>
      </c>
      <c r="AB702" s="54">
        <v>78324000</v>
      </c>
      <c r="AC702" s="54">
        <v>107876000</v>
      </c>
      <c r="AD702" s="54">
        <v>86135000</v>
      </c>
      <c r="AE702" s="54">
        <v>836000</v>
      </c>
      <c r="AF702" s="54">
        <v>37777000</v>
      </c>
      <c r="AG702" s="54">
        <v>15860000</v>
      </c>
      <c r="AH702" s="128" t="str">
        <f>VLOOKUP(B702,'Ma sector'!A:E,5,0)</f>
        <v>Công nghiệp</v>
      </c>
    </row>
    <row r="703" spans="1:34">
      <c r="A703" s="54" t="s">
        <v>749</v>
      </c>
      <c r="B703" s="54">
        <v>195</v>
      </c>
      <c r="C703" s="54">
        <v>4</v>
      </c>
      <c r="D703" s="54">
        <v>6450000</v>
      </c>
      <c r="E703" s="54">
        <v>25160000</v>
      </c>
      <c r="F703" s="54">
        <v>13800000</v>
      </c>
      <c r="G703" s="54">
        <v>11700000</v>
      </c>
      <c r="H703" s="54">
        <v>134750000</v>
      </c>
      <c r="I703" s="54">
        <v>9030000</v>
      </c>
      <c r="J703" s="54">
        <v>79275000</v>
      </c>
      <c r="K703" s="54">
        <v>13200000</v>
      </c>
      <c r="L703" s="54">
        <v>9180000</v>
      </c>
      <c r="M703" s="54">
        <v>19729000</v>
      </c>
      <c r="N703" s="54">
        <v>1350000</v>
      </c>
      <c r="O703" s="54">
        <v>0</v>
      </c>
      <c r="P703" s="54">
        <v>2690000</v>
      </c>
      <c r="Q703" s="54">
        <v>140510000</v>
      </c>
      <c r="R703" s="54">
        <v>271190000</v>
      </c>
      <c r="S703" s="54">
        <v>9230000</v>
      </c>
      <c r="T703" s="54">
        <v>145620000</v>
      </c>
      <c r="U703" s="54">
        <v>19800000</v>
      </c>
      <c r="V703" s="54">
        <v>10560000</v>
      </c>
      <c r="W703" s="54">
        <v>43710000</v>
      </c>
      <c r="X703" s="54">
        <v>0</v>
      </c>
      <c r="Y703" s="54">
        <v>0</v>
      </c>
      <c r="Z703" s="54">
        <v>90800000</v>
      </c>
      <c r="AA703" s="54">
        <v>0</v>
      </c>
      <c r="AB703" s="54">
        <v>61090000</v>
      </c>
      <c r="AC703" s="54">
        <v>0</v>
      </c>
      <c r="AD703" s="54">
        <v>1300000</v>
      </c>
      <c r="AE703" s="54">
        <v>456300000</v>
      </c>
      <c r="AF703" s="54">
        <v>49220000</v>
      </c>
      <c r="AG703" s="54">
        <v>15082200</v>
      </c>
      <c r="AH703" s="128" t="str">
        <f>VLOOKUP(B703,'Ma sector'!A:E,5,0)</f>
        <v>Công nghiệp</v>
      </c>
    </row>
    <row r="704" spans="1:34">
      <c r="A704" s="54" t="s">
        <v>70</v>
      </c>
      <c r="B704" s="54">
        <v>300</v>
      </c>
      <c r="C704" s="54">
        <v>2</v>
      </c>
      <c r="D704" s="54">
        <v>6278710000</v>
      </c>
      <c r="E704" s="54">
        <v>28716540600</v>
      </c>
      <c r="F704" s="54">
        <v>15804210000</v>
      </c>
      <c r="G704" s="54">
        <v>49769447600</v>
      </c>
      <c r="H704" s="54">
        <v>31415610000</v>
      </c>
      <c r="I704" s="54">
        <v>26489554100</v>
      </c>
      <c r="J704" s="54">
        <v>13776060000</v>
      </c>
      <c r="K704" s="54">
        <v>14867830000</v>
      </c>
      <c r="L704" s="54">
        <v>6488510000</v>
      </c>
      <c r="M704" s="54">
        <v>11415725800</v>
      </c>
      <c r="N704" s="54">
        <v>25526850000</v>
      </c>
      <c r="O704" s="54">
        <v>21070460000</v>
      </c>
      <c r="P704" s="54">
        <v>26520750000</v>
      </c>
      <c r="Q704" s="54">
        <v>17489360000</v>
      </c>
      <c r="R704" s="54">
        <v>22624090000</v>
      </c>
      <c r="S704" s="54">
        <v>15996610000</v>
      </c>
      <c r="T704" s="54">
        <v>7862860000</v>
      </c>
      <c r="U704" s="54">
        <v>10164440000</v>
      </c>
      <c r="V704" s="54">
        <v>3168420000</v>
      </c>
      <c r="W704" s="54">
        <v>4342430000</v>
      </c>
      <c r="X704" s="54">
        <v>3274550000</v>
      </c>
      <c r="Y704" s="54">
        <v>9471750000</v>
      </c>
      <c r="Z704" s="54">
        <v>17657320000</v>
      </c>
      <c r="AA704" s="54">
        <v>2684250000</v>
      </c>
      <c r="AB704" s="54">
        <v>5996000000</v>
      </c>
      <c r="AC704" s="54">
        <v>6769760000</v>
      </c>
      <c r="AD704" s="54">
        <v>3606060000</v>
      </c>
      <c r="AE704" s="54">
        <v>4695720000</v>
      </c>
      <c r="AF704" s="54">
        <v>3435410000</v>
      </c>
      <c r="AG704" s="54">
        <v>5425170000</v>
      </c>
      <c r="AH704" s="128" t="str">
        <f>VLOOKUP(B704,'Ma sector'!A:E,5,0)</f>
        <v>Tài chính</v>
      </c>
    </row>
    <row r="705" spans="1:34">
      <c r="A705" s="54" t="s">
        <v>113</v>
      </c>
      <c r="B705" s="54">
        <v>181</v>
      </c>
      <c r="C705" s="54">
        <v>3</v>
      </c>
      <c r="D705" s="54">
        <v>1075001000</v>
      </c>
      <c r="E705" s="54">
        <v>5677975000</v>
      </c>
      <c r="F705" s="54">
        <v>4519664000</v>
      </c>
      <c r="G705" s="54">
        <v>6677274000</v>
      </c>
      <c r="H705" s="54">
        <v>2184789000</v>
      </c>
      <c r="I705" s="54">
        <v>3695894000</v>
      </c>
      <c r="J705" s="54">
        <v>3230962000</v>
      </c>
      <c r="K705" s="54">
        <v>4042220000</v>
      </c>
      <c r="L705" s="54">
        <v>1373272000</v>
      </c>
      <c r="M705" s="54">
        <v>2197516000</v>
      </c>
      <c r="N705" s="54">
        <v>4514371000</v>
      </c>
      <c r="O705" s="54">
        <v>1999370000</v>
      </c>
      <c r="P705" s="54">
        <v>1549612000</v>
      </c>
      <c r="Q705" s="54">
        <v>1424655000</v>
      </c>
      <c r="R705" s="54">
        <v>1272274000</v>
      </c>
      <c r="S705" s="54">
        <v>1246878000</v>
      </c>
      <c r="T705" s="54">
        <v>2832294000</v>
      </c>
      <c r="U705" s="54">
        <v>1619707000</v>
      </c>
      <c r="V705" s="54">
        <v>1302429000</v>
      </c>
      <c r="W705" s="54">
        <v>1668692000</v>
      </c>
      <c r="X705" s="54">
        <v>1581011000</v>
      </c>
      <c r="Y705" s="54">
        <v>1305715000</v>
      </c>
      <c r="Z705" s="54">
        <v>5297614000</v>
      </c>
      <c r="AA705" s="54">
        <v>1007382000</v>
      </c>
      <c r="AB705" s="54">
        <v>1227082000</v>
      </c>
      <c r="AC705" s="54">
        <v>1837196000</v>
      </c>
      <c r="AD705" s="54">
        <v>927034000</v>
      </c>
      <c r="AE705" s="54">
        <v>1578260000</v>
      </c>
      <c r="AF705" s="54">
        <v>925265000</v>
      </c>
      <c r="AG705" s="54">
        <v>804947000</v>
      </c>
      <c r="AH705" s="128" t="str">
        <f>VLOOKUP(B705,'Ma sector'!A:E,5,0)</f>
        <v>Công nghiệp</v>
      </c>
    </row>
    <row r="706" spans="1:34">
      <c r="A706" s="54" t="s">
        <v>750</v>
      </c>
      <c r="B706" s="54">
        <v>194</v>
      </c>
      <c r="C706" s="54">
        <v>4</v>
      </c>
      <c r="D706" s="54">
        <v>1300000</v>
      </c>
      <c r="E706" s="54">
        <v>0</v>
      </c>
      <c r="F706" s="54">
        <v>2600000</v>
      </c>
      <c r="G706" s="54">
        <v>0</v>
      </c>
      <c r="H706" s="54">
        <v>0</v>
      </c>
      <c r="I706" s="54">
        <v>0</v>
      </c>
      <c r="J706" s="54">
        <v>0</v>
      </c>
      <c r="K706" s="54">
        <v>45500000</v>
      </c>
      <c r="L706" s="54">
        <v>52000000</v>
      </c>
      <c r="M706" s="54">
        <v>96320000</v>
      </c>
      <c r="N706" s="54">
        <v>0</v>
      </c>
      <c r="O706" s="54">
        <v>75400000</v>
      </c>
      <c r="P706" s="54">
        <v>24700000</v>
      </c>
      <c r="Q706" s="54">
        <v>22170000</v>
      </c>
      <c r="R706" s="54">
        <v>0</v>
      </c>
      <c r="S706" s="54">
        <v>8150000</v>
      </c>
      <c r="T706" s="54">
        <v>20400000</v>
      </c>
      <c r="U706" s="54">
        <v>1380000</v>
      </c>
      <c r="V706" s="54">
        <v>1437500</v>
      </c>
      <c r="W706" s="54">
        <v>0</v>
      </c>
      <c r="X706" s="54">
        <v>0</v>
      </c>
      <c r="Y706" s="54">
        <v>48350000</v>
      </c>
      <c r="Z706" s="54">
        <v>5300000</v>
      </c>
      <c r="AA706" s="54">
        <v>191600000</v>
      </c>
      <c r="AB706" s="54">
        <v>10960000</v>
      </c>
      <c r="AC706" s="54">
        <v>0</v>
      </c>
      <c r="AD706" s="54">
        <v>67000000</v>
      </c>
      <c r="AE706" s="54">
        <v>0</v>
      </c>
      <c r="AF706" s="54">
        <v>0</v>
      </c>
      <c r="AG706" s="54">
        <v>0</v>
      </c>
      <c r="AH706" s="128" t="str">
        <f>VLOOKUP(B706,'Ma sector'!A:E,5,0)</f>
        <v>Công nghiệp</v>
      </c>
    </row>
    <row r="707" spans="1:34">
      <c r="A707" s="54" t="s">
        <v>751</v>
      </c>
      <c r="B707" s="54">
        <v>259</v>
      </c>
      <c r="C707" s="54">
        <v>4</v>
      </c>
      <c r="D707" s="54">
        <v>2744000</v>
      </c>
      <c r="E707" s="54">
        <v>0</v>
      </c>
      <c r="F707" s="54">
        <v>0</v>
      </c>
      <c r="G707" s="54">
        <v>0</v>
      </c>
      <c r="H707" s="54">
        <v>0</v>
      </c>
      <c r="I707" s="54">
        <v>0</v>
      </c>
      <c r="J707" s="54">
        <v>59000</v>
      </c>
      <c r="K707" s="54">
        <v>0</v>
      </c>
      <c r="L707" s="54">
        <v>2800000</v>
      </c>
      <c r="M707" s="54">
        <v>0</v>
      </c>
      <c r="N707" s="54">
        <v>0</v>
      </c>
      <c r="O707" s="54">
        <v>0</v>
      </c>
      <c r="P707" s="54">
        <v>53000</v>
      </c>
      <c r="Q707" s="54">
        <v>0</v>
      </c>
      <c r="R707" s="54">
        <v>27554000</v>
      </c>
      <c r="S707" s="54">
        <v>57000</v>
      </c>
      <c r="T707" s="54">
        <v>55000</v>
      </c>
      <c r="U707" s="54">
        <v>104000</v>
      </c>
      <c r="V707" s="54">
        <v>0</v>
      </c>
      <c r="W707" s="54">
        <v>0</v>
      </c>
      <c r="X707" s="54">
        <v>0</v>
      </c>
      <c r="Y707" s="54">
        <v>0</v>
      </c>
      <c r="Z707" s="54">
        <v>2450000</v>
      </c>
      <c r="AA707" s="54">
        <v>193000</v>
      </c>
      <c r="AB707" s="54">
        <v>0</v>
      </c>
      <c r="AC707" s="54">
        <v>5100000</v>
      </c>
      <c r="AD707" s="54">
        <v>0</v>
      </c>
      <c r="AE707" s="54">
        <v>0</v>
      </c>
      <c r="AF707" s="54">
        <v>0</v>
      </c>
      <c r="AG707" s="54">
        <v>1734600000</v>
      </c>
      <c r="AH707" s="128" t="str">
        <f>VLOOKUP(B707,'Ma sector'!A:E,5,0)</f>
        <v>Dịch vụ Tiêu dùng</v>
      </c>
    </row>
    <row r="708" spans="1:34">
      <c r="A708" s="54" t="s">
        <v>752</v>
      </c>
      <c r="B708" s="54">
        <v>217</v>
      </c>
      <c r="C708" s="54">
        <v>4</v>
      </c>
      <c r="D708" s="54">
        <v>87000</v>
      </c>
      <c r="E708" s="54">
        <v>23675000</v>
      </c>
      <c r="F708" s="54">
        <v>1039000</v>
      </c>
      <c r="G708" s="54">
        <v>9805000</v>
      </c>
      <c r="H708" s="54">
        <v>19879000</v>
      </c>
      <c r="I708" s="54">
        <v>15886000</v>
      </c>
      <c r="J708" s="54">
        <v>6527000</v>
      </c>
      <c r="K708" s="54">
        <v>30343000</v>
      </c>
      <c r="L708" s="54">
        <v>5357000</v>
      </c>
      <c r="M708" s="54">
        <v>7739000</v>
      </c>
      <c r="N708" s="54">
        <v>27900000</v>
      </c>
      <c r="O708" s="54">
        <v>97626000</v>
      </c>
      <c r="P708" s="54">
        <v>29509000</v>
      </c>
      <c r="Q708" s="54">
        <v>15211000</v>
      </c>
      <c r="R708" s="54">
        <v>67587000</v>
      </c>
      <c r="S708" s="54">
        <v>49778000</v>
      </c>
      <c r="T708" s="54">
        <v>12750000</v>
      </c>
      <c r="U708" s="54">
        <v>5476000</v>
      </c>
      <c r="V708" s="54">
        <v>26378000</v>
      </c>
      <c r="W708" s="54">
        <v>6550000</v>
      </c>
      <c r="X708" s="54">
        <v>13640000</v>
      </c>
      <c r="Y708" s="54">
        <v>13225000</v>
      </c>
      <c r="Z708" s="54">
        <v>9652000</v>
      </c>
      <c r="AA708" s="54">
        <v>28608000</v>
      </c>
      <c r="AB708" s="54">
        <v>20539000</v>
      </c>
      <c r="AC708" s="54">
        <v>994000</v>
      </c>
      <c r="AD708" s="54">
        <v>820000</v>
      </c>
      <c r="AE708" s="54">
        <v>15361000</v>
      </c>
      <c r="AF708" s="54">
        <v>70850000</v>
      </c>
      <c r="AG708" s="54">
        <v>141352000</v>
      </c>
      <c r="AH708" s="128" t="str">
        <f>VLOOKUP(B708,'Ma sector'!A:E,5,0)</f>
        <v>Hàng Tiêu dùng</v>
      </c>
    </row>
    <row r="709" spans="1:34">
      <c r="A709" s="54" t="s">
        <v>753</v>
      </c>
      <c r="B709" s="54">
        <v>336</v>
      </c>
      <c r="C709" s="54">
        <v>4</v>
      </c>
      <c r="D709" s="54">
        <v>52000</v>
      </c>
      <c r="E709" s="54">
        <v>1333000</v>
      </c>
      <c r="F709" s="54">
        <v>55000</v>
      </c>
      <c r="G709" s="54">
        <v>6412000</v>
      </c>
      <c r="H709" s="54">
        <v>58000</v>
      </c>
      <c r="I709" s="54">
        <v>13826000</v>
      </c>
      <c r="J709" s="54">
        <v>1431000</v>
      </c>
      <c r="K709" s="54">
        <v>0</v>
      </c>
      <c r="L709" s="54">
        <v>0</v>
      </c>
      <c r="M709" s="54">
        <v>2448000</v>
      </c>
      <c r="N709" s="54">
        <v>102000</v>
      </c>
      <c r="O709" s="54">
        <v>600000</v>
      </c>
      <c r="P709" s="54">
        <v>152000</v>
      </c>
      <c r="Q709" s="54">
        <v>1866000</v>
      </c>
      <c r="R709" s="54">
        <v>53000</v>
      </c>
      <c r="S709" s="54">
        <v>100000</v>
      </c>
      <c r="T709" s="54">
        <v>0</v>
      </c>
      <c r="U709" s="54">
        <v>350000</v>
      </c>
      <c r="V709" s="54">
        <v>0</v>
      </c>
      <c r="W709" s="54">
        <v>928000</v>
      </c>
      <c r="X709" s="54">
        <v>113000</v>
      </c>
      <c r="Y709" s="54">
        <v>114000</v>
      </c>
      <c r="Z709" s="54">
        <v>284000</v>
      </c>
      <c r="AA709" s="54">
        <v>112000</v>
      </c>
      <c r="AB709" s="54">
        <v>55000</v>
      </c>
      <c r="AC709" s="54">
        <v>53000</v>
      </c>
      <c r="AD709" s="54">
        <v>0</v>
      </c>
      <c r="AE709" s="54">
        <v>0</v>
      </c>
      <c r="AF709" s="54">
        <v>106000</v>
      </c>
      <c r="AG709" s="54">
        <v>0</v>
      </c>
      <c r="AH709" s="128" t="str">
        <f>VLOOKUP(B709,'Ma sector'!A:E,5,0)</f>
        <v>Tài chính</v>
      </c>
    </row>
    <row r="710" spans="1:34">
      <c r="A710" s="54" t="s">
        <v>754</v>
      </c>
      <c r="B710" s="54">
        <v>194</v>
      </c>
      <c r="C710" s="54">
        <v>4</v>
      </c>
      <c r="D710" s="54">
        <v>135000</v>
      </c>
      <c r="E710" s="54">
        <v>0</v>
      </c>
      <c r="F710" s="54">
        <v>0</v>
      </c>
      <c r="G710" s="54">
        <v>40861000</v>
      </c>
      <c r="H710" s="54">
        <v>140000</v>
      </c>
      <c r="I710" s="54">
        <v>49131000</v>
      </c>
      <c r="J710" s="54">
        <v>148457000</v>
      </c>
      <c r="K710" s="54">
        <v>153202000</v>
      </c>
      <c r="L710" s="54">
        <v>0</v>
      </c>
      <c r="M710" s="54">
        <v>0</v>
      </c>
      <c r="N710" s="54">
        <v>25800000</v>
      </c>
      <c r="O710" s="54">
        <v>212216000</v>
      </c>
      <c r="P710" s="54">
        <v>0</v>
      </c>
      <c r="Q710" s="54">
        <v>103020000</v>
      </c>
      <c r="R710" s="54">
        <v>124907000</v>
      </c>
      <c r="S710" s="54">
        <v>529000</v>
      </c>
      <c r="T710" s="54">
        <v>0</v>
      </c>
      <c r="U710" s="54">
        <v>71420000</v>
      </c>
      <c r="V710" s="54">
        <v>0</v>
      </c>
      <c r="W710" s="54">
        <v>0</v>
      </c>
      <c r="X710" s="54">
        <v>9240000</v>
      </c>
      <c r="Y710" s="54">
        <v>146170000</v>
      </c>
      <c r="Z710" s="54">
        <v>396000</v>
      </c>
      <c r="AA710" s="54">
        <v>133631000</v>
      </c>
      <c r="AB710" s="54">
        <v>6600000</v>
      </c>
      <c r="AC710" s="54">
        <v>6650000</v>
      </c>
      <c r="AD710" s="54">
        <v>0</v>
      </c>
      <c r="AE710" s="54">
        <v>0</v>
      </c>
      <c r="AF710" s="54">
        <v>0</v>
      </c>
      <c r="AG710" s="54">
        <v>17157000</v>
      </c>
      <c r="AH710" s="128" t="str">
        <f>VLOOKUP(B710,'Ma sector'!A:E,5,0)</f>
        <v>Công nghiệp</v>
      </c>
    </row>
    <row r="711" spans="1:34">
      <c r="A711" s="54" t="s">
        <v>114</v>
      </c>
      <c r="B711" s="54">
        <v>218</v>
      </c>
      <c r="C711" s="54">
        <v>1</v>
      </c>
      <c r="D711" s="54">
        <v>58970280000</v>
      </c>
      <c r="E711" s="54">
        <v>129910390000</v>
      </c>
      <c r="F711" s="54">
        <v>24594870000</v>
      </c>
      <c r="G711" s="54">
        <v>44403500000</v>
      </c>
      <c r="H711" s="54">
        <v>24653050000</v>
      </c>
      <c r="I711" s="54">
        <v>45757480000</v>
      </c>
      <c r="J711" s="54">
        <v>17237670000</v>
      </c>
      <c r="K711" s="54">
        <v>28570930000</v>
      </c>
      <c r="L711" s="54">
        <v>36290480000</v>
      </c>
      <c r="M711" s="54">
        <v>31100520000</v>
      </c>
      <c r="N711" s="54">
        <v>19971940000</v>
      </c>
      <c r="O711" s="54">
        <v>40147410000</v>
      </c>
      <c r="P711" s="54">
        <v>32761753000</v>
      </c>
      <c r="Q711" s="54">
        <v>39137810000</v>
      </c>
      <c r="R711" s="54">
        <v>38380320000</v>
      </c>
      <c r="S711" s="54">
        <v>17768390000</v>
      </c>
      <c r="T711" s="54">
        <v>96099630000</v>
      </c>
      <c r="U711" s="54">
        <v>39540790000</v>
      </c>
      <c r="V711" s="54">
        <v>20489760000</v>
      </c>
      <c r="W711" s="54">
        <v>23754430000</v>
      </c>
      <c r="X711" s="54">
        <v>29780990000</v>
      </c>
      <c r="Y711" s="54">
        <v>155370564000</v>
      </c>
      <c r="Z711" s="54">
        <v>57732850000</v>
      </c>
      <c r="AA711" s="54">
        <v>81820160000</v>
      </c>
      <c r="AB711" s="54">
        <v>118383155000</v>
      </c>
      <c r="AC711" s="54">
        <v>40026460000</v>
      </c>
      <c r="AD711" s="54">
        <v>18136494000</v>
      </c>
      <c r="AE711" s="54">
        <v>46516370000</v>
      </c>
      <c r="AF711" s="54">
        <v>57042500000</v>
      </c>
      <c r="AG711" s="54">
        <v>38035630000</v>
      </c>
      <c r="AH711" s="128" t="str">
        <f>VLOOKUP(B711,'Ma sector'!A:E,5,0)</f>
        <v>Hàng Tiêu dùng</v>
      </c>
    </row>
    <row r="712" spans="1:34">
      <c r="A712" s="54" t="s">
        <v>1635</v>
      </c>
      <c r="B712" s="54">
        <v>336</v>
      </c>
      <c r="C712" s="54">
        <v>4</v>
      </c>
      <c r="D712" s="54">
        <v>10270000</v>
      </c>
      <c r="E712" s="54">
        <v>440000</v>
      </c>
      <c r="F712" s="54">
        <v>1200000</v>
      </c>
      <c r="G712" s="54">
        <v>390000</v>
      </c>
      <c r="H712" s="54">
        <v>360000</v>
      </c>
      <c r="I712" s="54">
        <v>390000</v>
      </c>
      <c r="J712" s="54">
        <v>4120000</v>
      </c>
      <c r="K712" s="54">
        <v>0</v>
      </c>
      <c r="L712" s="54">
        <v>6460000</v>
      </c>
      <c r="M712" s="54">
        <v>900000</v>
      </c>
      <c r="N712" s="54">
        <v>0</v>
      </c>
      <c r="O712" s="54">
        <v>480000</v>
      </c>
      <c r="P712" s="54">
        <v>0</v>
      </c>
      <c r="Q712" s="54">
        <v>0</v>
      </c>
      <c r="R712" s="54">
        <v>436695600</v>
      </c>
      <c r="S712" s="54">
        <v>0</v>
      </c>
      <c r="T712" s="54">
        <v>4380000</v>
      </c>
      <c r="U712" s="54">
        <v>0</v>
      </c>
      <c r="V712" s="54">
        <v>0</v>
      </c>
      <c r="W712" s="54">
        <v>0</v>
      </c>
      <c r="X712" s="54">
        <v>0</v>
      </c>
      <c r="Y712" s="54">
        <v>510000</v>
      </c>
      <c r="Z712" s="54">
        <v>0</v>
      </c>
      <c r="AA712" s="54">
        <v>460000</v>
      </c>
      <c r="AB712" s="54">
        <v>0</v>
      </c>
      <c r="AC712" s="54">
        <v>0</v>
      </c>
      <c r="AD712" s="54">
        <v>2720000</v>
      </c>
      <c r="AE712" s="54">
        <v>0</v>
      </c>
      <c r="AF712" s="54">
        <v>0</v>
      </c>
      <c r="AG712" s="54">
        <v>0</v>
      </c>
      <c r="AH712" s="128" t="str">
        <f>VLOOKUP(B712,'Ma sector'!A:E,5,0)</f>
        <v>Tài chính</v>
      </c>
    </row>
    <row r="713" spans="1:34">
      <c r="A713" s="54" t="s">
        <v>755</v>
      </c>
      <c r="B713" s="54">
        <v>293</v>
      </c>
      <c r="C713" s="54">
        <v>2</v>
      </c>
      <c r="D713" s="54">
        <v>5020000</v>
      </c>
      <c r="E713" s="54">
        <v>102510000</v>
      </c>
      <c r="F713" s="54">
        <v>240620000</v>
      </c>
      <c r="G713" s="54">
        <v>255880000</v>
      </c>
      <c r="H713" s="54">
        <v>105370000</v>
      </c>
      <c r="I713" s="54">
        <v>83400000</v>
      </c>
      <c r="J713" s="54">
        <v>620100000</v>
      </c>
      <c r="K713" s="54">
        <v>61370000</v>
      </c>
      <c r="L713" s="54">
        <v>120160000</v>
      </c>
      <c r="M713" s="54">
        <v>31915000</v>
      </c>
      <c r="N713" s="54">
        <v>936000</v>
      </c>
      <c r="O713" s="54">
        <v>107140000</v>
      </c>
      <c r="P713" s="54">
        <v>255950000</v>
      </c>
      <c r="Q713" s="54">
        <v>0</v>
      </c>
      <c r="R713" s="54">
        <v>0</v>
      </c>
      <c r="S713" s="54">
        <v>24600000</v>
      </c>
      <c r="T713" s="54">
        <v>31200000</v>
      </c>
      <c r="U713" s="54">
        <v>33600000</v>
      </c>
      <c r="V713" s="54">
        <v>717880000</v>
      </c>
      <c r="W713" s="54">
        <v>0</v>
      </c>
      <c r="X713" s="54">
        <v>0</v>
      </c>
      <c r="Y713" s="54">
        <v>0</v>
      </c>
      <c r="Z713" s="54">
        <v>62880000</v>
      </c>
      <c r="AA713" s="54">
        <v>33480000</v>
      </c>
      <c r="AB713" s="54">
        <v>590150000</v>
      </c>
      <c r="AC713" s="54">
        <v>25400000</v>
      </c>
      <c r="AD713" s="54">
        <v>0</v>
      </c>
      <c r="AE713" s="54">
        <v>0</v>
      </c>
      <c r="AF713" s="54">
        <v>97100000</v>
      </c>
      <c r="AG713" s="54">
        <v>130760000</v>
      </c>
      <c r="AH713" s="128" t="str">
        <f>VLOOKUP(B713,'Ma sector'!A:E,5,0)</f>
        <v>Tài chính</v>
      </c>
    </row>
    <row r="714" spans="1:34">
      <c r="A714" s="54" t="s">
        <v>87</v>
      </c>
      <c r="B714" s="54">
        <v>194</v>
      </c>
      <c r="C714" s="54">
        <v>3</v>
      </c>
      <c r="D714" s="54">
        <v>311376000</v>
      </c>
      <c r="E714" s="54">
        <v>549122000</v>
      </c>
      <c r="F714" s="54">
        <v>217273000</v>
      </c>
      <c r="G714" s="54">
        <v>2142146000</v>
      </c>
      <c r="H714" s="54">
        <v>225419000</v>
      </c>
      <c r="I714" s="54">
        <v>424410000</v>
      </c>
      <c r="J714" s="54">
        <v>309689000</v>
      </c>
      <c r="K714" s="54">
        <v>3784000</v>
      </c>
      <c r="L714" s="54">
        <v>158281000</v>
      </c>
      <c r="M714" s="54">
        <v>14536000</v>
      </c>
      <c r="N714" s="54">
        <v>10063000</v>
      </c>
      <c r="O714" s="54">
        <v>97860000</v>
      </c>
      <c r="P714" s="54">
        <v>3023012600</v>
      </c>
      <c r="Q714" s="54">
        <v>40600000</v>
      </c>
      <c r="R714" s="54">
        <v>2884654000</v>
      </c>
      <c r="S714" s="54">
        <v>518655000</v>
      </c>
      <c r="T714" s="54">
        <v>0</v>
      </c>
      <c r="U714" s="54">
        <v>9000000</v>
      </c>
      <c r="V714" s="54">
        <v>0</v>
      </c>
      <c r="W714" s="54">
        <v>0</v>
      </c>
      <c r="X714" s="54">
        <v>699000</v>
      </c>
      <c r="Y714" s="54">
        <v>2028000</v>
      </c>
      <c r="Z714" s="54">
        <v>25490000</v>
      </c>
      <c r="AA714" s="54">
        <v>142000000</v>
      </c>
      <c r="AB714" s="54">
        <v>218880000</v>
      </c>
      <c r="AC714" s="54">
        <v>373681000</v>
      </c>
      <c r="AD714" s="54">
        <v>8369000</v>
      </c>
      <c r="AE714" s="54">
        <v>640606000</v>
      </c>
      <c r="AF714" s="54">
        <v>76778000</v>
      </c>
      <c r="AG714" s="54">
        <v>4749684000</v>
      </c>
      <c r="AH714" s="128" t="str">
        <f>VLOOKUP(B714,'Ma sector'!A:E,5,0)</f>
        <v>Công nghiệp</v>
      </c>
    </row>
    <row r="715" spans="1:34">
      <c r="A715" s="54" t="s">
        <v>756</v>
      </c>
      <c r="B715" s="54">
        <v>194</v>
      </c>
      <c r="C715" s="54">
        <v>4</v>
      </c>
      <c r="D715" s="54">
        <v>0</v>
      </c>
      <c r="E715" s="54">
        <v>0</v>
      </c>
      <c r="F715" s="54">
        <v>15360000</v>
      </c>
      <c r="G715" s="54">
        <v>29460000</v>
      </c>
      <c r="H715" s="54">
        <v>95600000</v>
      </c>
      <c r="I715" s="54">
        <v>124500000</v>
      </c>
      <c r="J715" s="54">
        <v>29750000</v>
      </c>
      <c r="K715" s="54">
        <v>100570000</v>
      </c>
      <c r="L715" s="54">
        <v>48570000</v>
      </c>
      <c r="M715" s="54">
        <v>119650000</v>
      </c>
      <c r="N715" s="54">
        <v>2480000</v>
      </c>
      <c r="O715" s="54">
        <v>0</v>
      </c>
      <c r="P715" s="54">
        <v>0</v>
      </c>
      <c r="Q715" s="54">
        <v>0</v>
      </c>
      <c r="R715" s="54">
        <v>7250000</v>
      </c>
      <c r="S715" s="54">
        <v>23100000</v>
      </c>
      <c r="T715" s="54">
        <v>60100000</v>
      </c>
      <c r="U715" s="54">
        <v>2310000</v>
      </c>
      <c r="V715" s="54">
        <v>0</v>
      </c>
      <c r="W715" s="54">
        <v>0</v>
      </c>
      <c r="X715" s="54">
        <v>0</v>
      </c>
      <c r="Y715" s="54">
        <v>681970000</v>
      </c>
      <c r="Z715" s="54">
        <v>77180000</v>
      </c>
      <c r="AA715" s="54">
        <v>55410000</v>
      </c>
      <c r="AB715" s="54">
        <v>23500000</v>
      </c>
      <c r="AC715" s="54">
        <v>7290000</v>
      </c>
      <c r="AD715" s="54">
        <v>79900000</v>
      </c>
      <c r="AE715" s="54">
        <v>4710000</v>
      </c>
      <c r="AF715" s="54">
        <v>24760000</v>
      </c>
      <c r="AG715" s="54">
        <v>0</v>
      </c>
      <c r="AH715" s="128" t="str">
        <f>VLOOKUP(B715,'Ma sector'!A:E,5,0)</f>
        <v>Công nghiệp</v>
      </c>
    </row>
    <row r="716" spans="1:34">
      <c r="A716" s="54" t="s">
        <v>757</v>
      </c>
      <c r="B716" s="54">
        <v>191</v>
      </c>
      <c r="C716" s="54">
        <v>2</v>
      </c>
      <c r="D716" s="54">
        <v>949471000</v>
      </c>
      <c r="E716" s="54">
        <v>2646103000</v>
      </c>
      <c r="F716" s="54">
        <v>1939401000</v>
      </c>
      <c r="G716" s="54">
        <v>6007877000</v>
      </c>
      <c r="H716" s="54">
        <v>138070000</v>
      </c>
      <c r="I716" s="54">
        <v>412312000</v>
      </c>
      <c r="J716" s="54">
        <v>244760000</v>
      </c>
      <c r="K716" s="54">
        <v>499540000</v>
      </c>
      <c r="L716" s="54">
        <v>356209000</v>
      </c>
      <c r="M716" s="54">
        <v>146664000</v>
      </c>
      <c r="N716" s="54">
        <v>616145000</v>
      </c>
      <c r="O716" s="54">
        <v>336275000</v>
      </c>
      <c r="P716" s="54">
        <v>510605000</v>
      </c>
      <c r="Q716" s="54">
        <v>134249000</v>
      </c>
      <c r="R716" s="54">
        <v>523257000</v>
      </c>
      <c r="S716" s="54">
        <v>321676000</v>
      </c>
      <c r="T716" s="54">
        <v>353660000</v>
      </c>
      <c r="U716" s="54">
        <v>351505000</v>
      </c>
      <c r="V716" s="54">
        <v>297294000</v>
      </c>
      <c r="W716" s="54">
        <v>53379000</v>
      </c>
      <c r="X716" s="54">
        <v>77463000</v>
      </c>
      <c r="Y716" s="54">
        <v>76330000</v>
      </c>
      <c r="Z716" s="54">
        <v>687187000</v>
      </c>
      <c r="AA716" s="54">
        <v>125400000</v>
      </c>
      <c r="AB716" s="54">
        <v>198187000</v>
      </c>
      <c r="AC716" s="54">
        <v>71753000</v>
      </c>
      <c r="AD716" s="54">
        <v>29669000</v>
      </c>
      <c r="AE716" s="54">
        <v>47271000</v>
      </c>
      <c r="AF716" s="54">
        <v>91711000</v>
      </c>
      <c r="AG716" s="54">
        <v>35220000</v>
      </c>
      <c r="AH716" s="128" t="str">
        <f>VLOOKUP(B716,'Ma sector'!A:E,5,0)</f>
        <v>Công nghiệp</v>
      </c>
    </row>
    <row r="717" spans="1:34">
      <c r="A717" s="54" t="s">
        <v>758</v>
      </c>
      <c r="B717" s="54">
        <v>181</v>
      </c>
      <c r="C717" s="54">
        <v>4</v>
      </c>
      <c r="D717" s="54">
        <v>180000</v>
      </c>
      <c r="E717" s="54">
        <v>17360000</v>
      </c>
      <c r="F717" s="54">
        <v>710000</v>
      </c>
      <c r="G717" s="54">
        <v>340000</v>
      </c>
      <c r="H717" s="54">
        <v>12400000</v>
      </c>
      <c r="I717" s="54">
        <v>16990000</v>
      </c>
      <c r="J717" s="54">
        <v>170000</v>
      </c>
      <c r="K717" s="54">
        <v>6260000</v>
      </c>
      <c r="L717" s="54">
        <v>800000</v>
      </c>
      <c r="M717" s="54">
        <v>15760000</v>
      </c>
      <c r="N717" s="54">
        <v>16800000</v>
      </c>
      <c r="O717" s="54">
        <v>8770000</v>
      </c>
      <c r="P717" s="54">
        <v>0</v>
      </c>
      <c r="Q717" s="54">
        <v>160000</v>
      </c>
      <c r="R717" s="54">
        <v>990000</v>
      </c>
      <c r="S717" s="54">
        <v>2260000</v>
      </c>
      <c r="T717" s="54">
        <v>450000</v>
      </c>
      <c r="U717" s="54">
        <v>160000</v>
      </c>
      <c r="V717" s="54">
        <v>111060000</v>
      </c>
      <c r="W717" s="54">
        <v>24150000</v>
      </c>
      <c r="X717" s="54">
        <v>180000</v>
      </c>
      <c r="Y717" s="54">
        <v>520000</v>
      </c>
      <c r="Z717" s="54">
        <v>6560000</v>
      </c>
      <c r="AA717" s="54">
        <v>136770000</v>
      </c>
      <c r="AB717" s="54">
        <v>14850000</v>
      </c>
      <c r="AC717" s="54">
        <v>300000</v>
      </c>
      <c r="AD717" s="54">
        <v>4950000</v>
      </c>
      <c r="AE717" s="54">
        <v>3400000</v>
      </c>
      <c r="AF717" s="54">
        <v>9320000</v>
      </c>
      <c r="AG717" s="54">
        <v>910000</v>
      </c>
      <c r="AH717" s="128" t="str">
        <f>VLOOKUP(B717,'Ma sector'!A:E,5,0)</f>
        <v>Công nghiệp</v>
      </c>
    </row>
    <row r="718" spans="1:34">
      <c r="A718" s="54" t="s">
        <v>759</v>
      </c>
      <c r="B718" s="54">
        <v>336</v>
      </c>
      <c r="C718" s="54">
        <v>4</v>
      </c>
      <c r="D718" s="54">
        <v>91313000</v>
      </c>
      <c r="E718" s="54">
        <v>530286000</v>
      </c>
      <c r="F718" s="54">
        <v>246240000</v>
      </c>
      <c r="G718" s="54">
        <v>1178750000</v>
      </c>
      <c r="H718" s="54">
        <v>182239000</v>
      </c>
      <c r="I718" s="54">
        <v>354719000</v>
      </c>
      <c r="J718" s="54">
        <v>859791000</v>
      </c>
      <c r="K718" s="54">
        <v>2307547000</v>
      </c>
      <c r="L718" s="54">
        <v>671563000</v>
      </c>
      <c r="M718" s="54">
        <v>1478424000</v>
      </c>
      <c r="N718" s="54">
        <v>2169826000</v>
      </c>
      <c r="O718" s="54">
        <v>842837000</v>
      </c>
      <c r="P718" s="54">
        <v>1400284000</v>
      </c>
      <c r="Q718" s="54">
        <v>2731833000</v>
      </c>
      <c r="R718" s="54">
        <v>1773983000</v>
      </c>
      <c r="S718" s="54">
        <v>1849787000</v>
      </c>
      <c r="T718" s="54">
        <v>1688109000</v>
      </c>
      <c r="U718" s="54">
        <v>1162243000</v>
      </c>
      <c r="V718" s="54">
        <v>528602000</v>
      </c>
      <c r="W718" s="54">
        <v>973435000</v>
      </c>
      <c r="X718" s="54">
        <v>591275000</v>
      </c>
      <c r="Y718" s="54">
        <v>714590000</v>
      </c>
      <c r="Z718" s="54">
        <v>1074579000</v>
      </c>
      <c r="AA718" s="54">
        <v>480143000</v>
      </c>
      <c r="AB718" s="54">
        <v>301595000</v>
      </c>
      <c r="AC718" s="54">
        <v>296870000</v>
      </c>
      <c r="AD718" s="54">
        <v>66867000</v>
      </c>
      <c r="AE718" s="54">
        <v>615222000</v>
      </c>
      <c r="AF718" s="54">
        <v>526017000</v>
      </c>
      <c r="AG718" s="54">
        <v>276769000</v>
      </c>
      <c r="AH718" s="128" t="str">
        <f>VLOOKUP(B718,'Ma sector'!A:E,5,0)</f>
        <v>Tài chính</v>
      </c>
    </row>
    <row r="719" spans="1:34">
      <c r="A719" s="54" t="s">
        <v>760</v>
      </c>
      <c r="B719" s="54">
        <v>184</v>
      </c>
      <c r="C719" s="54">
        <v>4</v>
      </c>
      <c r="D719" s="54">
        <v>435992000</v>
      </c>
      <c r="E719" s="54">
        <v>704025000</v>
      </c>
      <c r="F719" s="54">
        <v>999874000</v>
      </c>
      <c r="G719" s="54">
        <v>597435000</v>
      </c>
      <c r="H719" s="54">
        <v>399463000</v>
      </c>
      <c r="I719" s="54">
        <v>676765000</v>
      </c>
      <c r="J719" s="54">
        <v>555408000</v>
      </c>
      <c r="K719" s="54">
        <v>526391000</v>
      </c>
      <c r="L719" s="54">
        <v>470256000</v>
      </c>
      <c r="M719" s="54">
        <v>1590850000</v>
      </c>
      <c r="N719" s="54">
        <v>30462000</v>
      </c>
      <c r="O719" s="54">
        <v>376159000</v>
      </c>
      <c r="P719" s="54">
        <v>369928000</v>
      </c>
      <c r="Q719" s="54">
        <v>337077000</v>
      </c>
      <c r="R719" s="54">
        <v>7429267000</v>
      </c>
      <c r="S719" s="54">
        <v>3785197000</v>
      </c>
      <c r="T719" s="54">
        <v>618642000</v>
      </c>
      <c r="U719" s="54">
        <v>380375000</v>
      </c>
      <c r="V719" s="54">
        <v>392057000</v>
      </c>
      <c r="W719" s="54">
        <v>417318000</v>
      </c>
      <c r="X719" s="54">
        <v>75000000</v>
      </c>
      <c r="Y719" s="54">
        <v>541350000</v>
      </c>
      <c r="Z719" s="54">
        <v>907653000</v>
      </c>
      <c r="AA719" s="54">
        <v>147662000</v>
      </c>
      <c r="AB719" s="54">
        <v>90770000</v>
      </c>
      <c r="AC719" s="54">
        <v>557253000</v>
      </c>
      <c r="AD719" s="54">
        <v>258592000</v>
      </c>
      <c r="AE719" s="54">
        <v>729035000</v>
      </c>
      <c r="AF719" s="54">
        <v>192084000</v>
      </c>
      <c r="AG719" s="54">
        <v>3973056000</v>
      </c>
      <c r="AH719" s="128" t="str">
        <f>VLOOKUP(B719,'Ma sector'!A:E,5,0)</f>
        <v>Công nghiệp</v>
      </c>
    </row>
    <row r="720" spans="1:34">
      <c r="A720" s="54" t="s">
        <v>761</v>
      </c>
      <c r="B720" s="54">
        <v>336</v>
      </c>
      <c r="C720" s="54">
        <v>4</v>
      </c>
      <c r="D720" s="54">
        <v>167083000</v>
      </c>
      <c r="E720" s="54">
        <v>13115000</v>
      </c>
      <c r="F720" s="54">
        <v>84100000</v>
      </c>
      <c r="G720" s="54">
        <v>130712000</v>
      </c>
      <c r="H720" s="54">
        <v>7152000</v>
      </c>
      <c r="I720" s="54">
        <v>86013000</v>
      </c>
      <c r="J720" s="54">
        <v>54095000</v>
      </c>
      <c r="K720" s="54">
        <v>9135000</v>
      </c>
      <c r="L720" s="54">
        <v>24796000</v>
      </c>
      <c r="M720" s="54">
        <v>322000</v>
      </c>
      <c r="N720" s="54">
        <v>4532000</v>
      </c>
      <c r="O720" s="54">
        <v>8845000</v>
      </c>
      <c r="P720" s="54">
        <v>69038000</v>
      </c>
      <c r="Q720" s="54">
        <v>0</v>
      </c>
      <c r="R720" s="54">
        <v>0</v>
      </c>
      <c r="S720" s="54">
        <v>0</v>
      </c>
      <c r="T720" s="54">
        <v>42020000</v>
      </c>
      <c r="U720" s="54">
        <v>12766000</v>
      </c>
      <c r="V720" s="54">
        <v>4725000</v>
      </c>
      <c r="W720" s="54">
        <v>16254000</v>
      </c>
      <c r="X720" s="54">
        <v>33700000</v>
      </c>
      <c r="Y720" s="54">
        <v>36080000</v>
      </c>
      <c r="Z720" s="54">
        <v>92993000</v>
      </c>
      <c r="AA720" s="54">
        <v>64500000</v>
      </c>
      <c r="AB720" s="54">
        <v>224380000</v>
      </c>
      <c r="AC720" s="54">
        <v>215240000</v>
      </c>
      <c r="AD720" s="54">
        <v>25000000</v>
      </c>
      <c r="AE720" s="54">
        <v>18900000</v>
      </c>
      <c r="AF720" s="54">
        <v>658000</v>
      </c>
      <c r="AG720" s="54">
        <v>23500000</v>
      </c>
      <c r="AH720" s="128" t="str">
        <f>VLOOKUP(B720,'Ma sector'!A:E,5,0)</f>
        <v>Tài chính</v>
      </c>
    </row>
    <row r="721" spans="1:34">
      <c r="A721" s="54" t="s">
        <v>762</v>
      </c>
      <c r="B721" s="54">
        <v>193</v>
      </c>
      <c r="C721" s="54">
        <v>3</v>
      </c>
      <c r="D721" s="54">
        <v>464478000</v>
      </c>
      <c r="E721" s="54">
        <v>1073571000</v>
      </c>
      <c r="F721" s="54">
        <v>1481876000</v>
      </c>
      <c r="G721" s="54">
        <v>1369899000</v>
      </c>
      <c r="H721" s="54">
        <v>1119049000</v>
      </c>
      <c r="I721" s="54">
        <v>4045144000</v>
      </c>
      <c r="J721" s="54">
        <v>1511050000</v>
      </c>
      <c r="K721" s="54">
        <v>2338571000</v>
      </c>
      <c r="L721" s="54">
        <v>580533000</v>
      </c>
      <c r="M721" s="54">
        <v>5824667000</v>
      </c>
      <c r="N721" s="54">
        <v>2850996000</v>
      </c>
      <c r="O721" s="54">
        <v>1545251000</v>
      </c>
      <c r="P721" s="54">
        <v>1162572000</v>
      </c>
      <c r="Q721" s="54">
        <v>5747063000</v>
      </c>
      <c r="R721" s="54">
        <v>5012418000</v>
      </c>
      <c r="S721" s="54">
        <v>2178135000</v>
      </c>
      <c r="T721" s="54">
        <v>2283637000</v>
      </c>
      <c r="U721" s="54">
        <v>1029940000</v>
      </c>
      <c r="V721" s="54">
        <v>1935830000</v>
      </c>
      <c r="W721" s="54">
        <v>382320000</v>
      </c>
      <c r="X721" s="54">
        <v>569063000</v>
      </c>
      <c r="Y721" s="54">
        <v>1633690000</v>
      </c>
      <c r="Z721" s="54">
        <v>13574352000</v>
      </c>
      <c r="AA721" s="54">
        <v>2387964000</v>
      </c>
      <c r="AB721" s="54">
        <v>2222199000</v>
      </c>
      <c r="AC721" s="54">
        <v>1923000000</v>
      </c>
      <c r="AD721" s="54">
        <v>927769000</v>
      </c>
      <c r="AE721" s="54">
        <v>528082000</v>
      </c>
      <c r="AF721" s="54">
        <v>19246278000</v>
      </c>
      <c r="AG721" s="54">
        <v>626040000</v>
      </c>
      <c r="AH721" s="128" t="str">
        <f>VLOOKUP(B721,'Ma sector'!A:E,5,0)</f>
        <v>Công nghiệp</v>
      </c>
    </row>
    <row r="722" spans="1:34">
      <c r="A722" s="54" t="s">
        <v>62</v>
      </c>
      <c r="B722" s="54">
        <v>274</v>
      </c>
      <c r="C722" s="54">
        <v>2</v>
      </c>
      <c r="D722" s="54">
        <v>26674879000</v>
      </c>
      <c r="E722" s="54">
        <v>34425541000</v>
      </c>
      <c r="F722" s="54">
        <v>60162790000</v>
      </c>
      <c r="G722" s="54">
        <v>33029849000</v>
      </c>
      <c r="H722" s="54">
        <v>22317071000</v>
      </c>
      <c r="I722" s="54">
        <v>44791120000</v>
      </c>
      <c r="J722" s="54">
        <v>17933626000</v>
      </c>
      <c r="K722" s="54">
        <v>21876384000</v>
      </c>
      <c r="L722" s="54">
        <v>16376978000</v>
      </c>
      <c r="M722" s="54">
        <v>9895643000</v>
      </c>
      <c r="N722" s="54">
        <v>10473438000</v>
      </c>
      <c r="O722" s="54">
        <v>20180339000</v>
      </c>
      <c r="P722" s="54">
        <v>8664554000</v>
      </c>
      <c r="Q722" s="54">
        <v>11542368000</v>
      </c>
      <c r="R722" s="54">
        <v>16439866000</v>
      </c>
      <c r="S722" s="54">
        <v>11153833000</v>
      </c>
      <c r="T722" s="54">
        <v>15924896000</v>
      </c>
      <c r="U722" s="54">
        <v>7697370000</v>
      </c>
      <c r="V722" s="54">
        <v>6437751000</v>
      </c>
      <c r="W722" s="54">
        <v>4409732000</v>
      </c>
      <c r="X722" s="54">
        <v>8046923000</v>
      </c>
      <c r="Y722" s="54">
        <v>11377596000</v>
      </c>
      <c r="Z722" s="54">
        <v>19593260000</v>
      </c>
      <c r="AA722" s="54">
        <v>8049228000</v>
      </c>
      <c r="AB722" s="54">
        <v>7252801000</v>
      </c>
      <c r="AC722" s="54">
        <v>6353850000</v>
      </c>
      <c r="AD722" s="54">
        <v>6047448000</v>
      </c>
      <c r="AE722" s="54">
        <v>8886352000</v>
      </c>
      <c r="AF722" s="54">
        <v>5815995000</v>
      </c>
      <c r="AG722" s="54">
        <v>6102536000</v>
      </c>
      <c r="AH722" s="128" t="str">
        <f>VLOOKUP(B722,'Ma sector'!A:E,5,0)</f>
        <v>Tiện ích Cộng đồng</v>
      </c>
    </row>
    <row r="723" spans="1:34">
      <c r="A723" s="54" t="s">
        <v>763</v>
      </c>
      <c r="B723" s="54">
        <v>181</v>
      </c>
      <c r="C723" s="54">
        <v>4</v>
      </c>
      <c r="D723" s="54">
        <v>0</v>
      </c>
      <c r="E723" s="54">
        <v>0</v>
      </c>
      <c r="F723" s="54">
        <v>671000</v>
      </c>
      <c r="G723" s="54">
        <v>0</v>
      </c>
      <c r="H723" s="54">
        <v>0</v>
      </c>
      <c r="I723" s="54">
        <v>61000</v>
      </c>
      <c r="J723" s="54">
        <v>1495000</v>
      </c>
      <c r="K723" s="54">
        <v>0</v>
      </c>
      <c r="L723" s="54">
        <v>65000</v>
      </c>
      <c r="M723" s="54">
        <v>3300000</v>
      </c>
      <c r="N723" s="54">
        <v>65000</v>
      </c>
      <c r="O723" s="54">
        <v>0</v>
      </c>
      <c r="P723" s="54">
        <v>0</v>
      </c>
      <c r="Q723" s="54">
        <v>3050000</v>
      </c>
      <c r="R723" s="54">
        <v>0</v>
      </c>
      <c r="S723" s="54">
        <v>0</v>
      </c>
      <c r="T723" s="54">
        <v>2258000</v>
      </c>
      <c r="U723" s="54">
        <v>0</v>
      </c>
      <c r="V723" s="54">
        <v>1342000</v>
      </c>
      <c r="W723" s="54">
        <v>0</v>
      </c>
      <c r="X723" s="54">
        <v>0</v>
      </c>
      <c r="Y723" s="54">
        <v>2772000</v>
      </c>
      <c r="Z723" s="54">
        <v>232000</v>
      </c>
      <c r="AA723" s="54">
        <v>0</v>
      </c>
      <c r="AB723" s="54">
        <v>0</v>
      </c>
      <c r="AC723" s="54">
        <v>0</v>
      </c>
      <c r="AD723" s="54">
        <v>0</v>
      </c>
      <c r="AE723" s="54">
        <v>0</v>
      </c>
      <c r="AF723" s="54">
        <v>0</v>
      </c>
      <c r="AG723" s="54">
        <v>0</v>
      </c>
      <c r="AH723" s="128" t="str">
        <f>VLOOKUP(B723,'Ma sector'!A:E,5,0)</f>
        <v>Công nghiệp</v>
      </c>
    </row>
    <row r="724" spans="1:34">
      <c r="A724" s="54" t="s">
        <v>764</v>
      </c>
      <c r="B724" s="54">
        <v>191</v>
      </c>
      <c r="C724" s="54">
        <v>3</v>
      </c>
      <c r="D724" s="54">
        <v>103088000</v>
      </c>
      <c r="E724" s="54">
        <v>188755000</v>
      </c>
      <c r="F724" s="54">
        <v>371773000</v>
      </c>
      <c r="G724" s="54">
        <v>1280397000</v>
      </c>
      <c r="H724" s="54">
        <v>811448000</v>
      </c>
      <c r="I724" s="54">
        <v>588714000</v>
      </c>
      <c r="J724" s="54">
        <v>287307000</v>
      </c>
      <c r="K724" s="54">
        <v>166100000</v>
      </c>
      <c r="L724" s="54">
        <v>26936000</v>
      </c>
      <c r="M724" s="54">
        <v>217378000</v>
      </c>
      <c r="N724" s="54">
        <v>53701000</v>
      </c>
      <c r="O724" s="54">
        <v>104684000</v>
      </c>
      <c r="P724" s="54">
        <v>106680000</v>
      </c>
      <c r="Q724" s="54">
        <v>127866000</v>
      </c>
      <c r="R724" s="54">
        <v>116317000</v>
      </c>
      <c r="S724" s="54">
        <v>32877000</v>
      </c>
      <c r="T724" s="54">
        <v>107423000</v>
      </c>
      <c r="U724" s="54">
        <v>15554000</v>
      </c>
      <c r="V724" s="54">
        <v>17333000</v>
      </c>
      <c r="W724" s="54">
        <v>89494000</v>
      </c>
      <c r="X724" s="54">
        <v>19664000</v>
      </c>
      <c r="Y724" s="54">
        <v>79000</v>
      </c>
      <c r="Z724" s="54">
        <v>59333000</v>
      </c>
      <c r="AA724" s="54">
        <v>53928000</v>
      </c>
      <c r="AB724" s="54">
        <v>12554000</v>
      </c>
      <c r="AC724" s="54">
        <v>121014000</v>
      </c>
      <c r="AD724" s="54">
        <v>7960000</v>
      </c>
      <c r="AE724" s="54">
        <v>1511000</v>
      </c>
      <c r="AF724" s="54">
        <v>62298000</v>
      </c>
      <c r="AG724" s="54">
        <v>114374000</v>
      </c>
      <c r="AH724" s="128" t="str">
        <f>VLOOKUP(B724,'Ma sector'!A:E,5,0)</f>
        <v>Công nghiệp</v>
      </c>
    </row>
    <row r="725" spans="1:34">
      <c r="A725" s="54" t="s">
        <v>765</v>
      </c>
      <c r="B725" s="54">
        <v>186</v>
      </c>
      <c r="C725" s="54">
        <v>4</v>
      </c>
      <c r="D725" s="54">
        <v>27771000</v>
      </c>
      <c r="E725" s="54">
        <v>4466000</v>
      </c>
      <c r="F725" s="54">
        <v>18965000</v>
      </c>
      <c r="G725" s="54">
        <v>114819000</v>
      </c>
      <c r="H725" s="54">
        <v>15090000</v>
      </c>
      <c r="I725" s="54">
        <v>53924000</v>
      </c>
      <c r="J725" s="54">
        <v>13668000</v>
      </c>
      <c r="K725" s="54">
        <v>7099000</v>
      </c>
      <c r="L725" s="54">
        <v>9140000</v>
      </c>
      <c r="M725" s="54">
        <v>23025000</v>
      </c>
      <c r="N725" s="54">
        <v>43980000</v>
      </c>
      <c r="O725" s="54">
        <v>12063000</v>
      </c>
      <c r="P725" s="54">
        <v>1842000</v>
      </c>
      <c r="Q725" s="54">
        <v>8710000</v>
      </c>
      <c r="R725" s="54">
        <v>28509000</v>
      </c>
      <c r="S725" s="54">
        <v>1329000</v>
      </c>
      <c r="T725" s="54">
        <v>81366000</v>
      </c>
      <c r="U725" s="54">
        <v>2277000</v>
      </c>
      <c r="V725" s="54">
        <v>17381000</v>
      </c>
      <c r="W725" s="54">
        <v>1220000</v>
      </c>
      <c r="X725" s="54">
        <v>60102000</v>
      </c>
      <c r="Y725" s="54">
        <v>19789000</v>
      </c>
      <c r="Z725" s="54">
        <v>22986000</v>
      </c>
      <c r="AA725" s="54">
        <v>6782000</v>
      </c>
      <c r="AB725" s="54">
        <v>2416000</v>
      </c>
      <c r="AC725" s="54">
        <v>725000</v>
      </c>
      <c r="AD725" s="54">
        <v>52995000</v>
      </c>
      <c r="AE725" s="54">
        <v>5413000</v>
      </c>
      <c r="AF725" s="54">
        <v>2911000</v>
      </c>
      <c r="AG725" s="54">
        <v>2570000</v>
      </c>
      <c r="AH725" s="128" t="str">
        <f>VLOOKUP(B725,'Ma sector'!A:E,5,0)</f>
        <v>Công nghiệp</v>
      </c>
    </row>
    <row r="726" spans="1:34">
      <c r="A726" s="54" t="s">
        <v>766</v>
      </c>
      <c r="B726" s="54">
        <v>314</v>
      </c>
      <c r="C726" s="54">
        <v>4</v>
      </c>
      <c r="D726" s="54">
        <v>3140000</v>
      </c>
      <c r="E726" s="54">
        <v>4836100</v>
      </c>
      <c r="F726" s="54">
        <v>6050000</v>
      </c>
      <c r="G726" s="54">
        <v>644000</v>
      </c>
      <c r="H726" s="54">
        <v>730000</v>
      </c>
      <c r="I726" s="54">
        <v>10800000</v>
      </c>
      <c r="J726" s="54">
        <v>4320000</v>
      </c>
      <c r="K726" s="54">
        <v>9800000</v>
      </c>
      <c r="L726" s="54">
        <v>2860000</v>
      </c>
      <c r="M726" s="54">
        <v>21244400</v>
      </c>
      <c r="N726" s="54">
        <v>7156000</v>
      </c>
      <c r="O726" s="54">
        <v>25820000</v>
      </c>
      <c r="P726" s="54">
        <v>10440000</v>
      </c>
      <c r="Q726" s="54">
        <v>15950000</v>
      </c>
      <c r="R726" s="54">
        <v>28030000</v>
      </c>
      <c r="S726" s="54">
        <v>37740000</v>
      </c>
      <c r="T726" s="54">
        <v>3300000</v>
      </c>
      <c r="U726" s="54">
        <v>2400000</v>
      </c>
      <c r="V726" s="54">
        <v>3090000</v>
      </c>
      <c r="W726" s="54">
        <v>2960000</v>
      </c>
      <c r="X726" s="54">
        <v>0</v>
      </c>
      <c r="Y726" s="54">
        <v>5160000</v>
      </c>
      <c r="Z726" s="54">
        <v>4890000</v>
      </c>
      <c r="AA726" s="54">
        <v>4710000</v>
      </c>
      <c r="AB726" s="54">
        <v>3410000</v>
      </c>
      <c r="AC726" s="54">
        <v>570000</v>
      </c>
      <c r="AD726" s="54">
        <v>810000</v>
      </c>
      <c r="AE726" s="54">
        <v>8310000</v>
      </c>
      <c r="AF726" s="54">
        <v>10700000</v>
      </c>
      <c r="AG726" s="54">
        <v>580000</v>
      </c>
      <c r="AH726" s="128" t="str">
        <f>VLOOKUP(B726,'Ma sector'!A:E,5,0)</f>
        <v>Công nghệ Thông tin</v>
      </c>
    </row>
    <row r="727" spans="1:34">
      <c r="A727" s="54" t="s">
        <v>767</v>
      </c>
      <c r="B727" s="54">
        <v>217</v>
      </c>
      <c r="C727" s="54">
        <v>4</v>
      </c>
      <c r="D727" s="54">
        <v>215508000</v>
      </c>
      <c r="E727" s="54">
        <v>639521000</v>
      </c>
      <c r="F727" s="54">
        <v>24142000</v>
      </c>
      <c r="G727" s="54">
        <v>75454000</v>
      </c>
      <c r="H727" s="54">
        <v>17426000</v>
      </c>
      <c r="I727" s="54">
        <v>71316000</v>
      </c>
      <c r="J727" s="54">
        <v>203320000</v>
      </c>
      <c r="K727" s="54">
        <v>66860000</v>
      </c>
      <c r="L727" s="54">
        <v>23294000</v>
      </c>
      <c r="M727" s="54">
        <v>250000</v>
      </c>
      <c r="N727" s="54">
        <v>52217000</v>
      </c>
      <c r="O727" s="54">
        <v>27402000</v>
      </c>
      <c r="P727" s="54">
        <v>205775000</v>
      </c>
      <c r="Q727" s="54">
        <v>213595000</v>
      </c>
      <c r="R727" s="54">
        <v>506000</v>
      </c>
      <c r="S727" s="54">
        <v>126038000</v>
      </c>
      <c r="T727" s="54">
        <v>250000</v>
      </c>
      <c r="U727" s="54">
        <v>73735000</v>
      </c>
      <c r="V727" s="54">
        <v>75000000</v>
      </c>
      <c r="W727" s="54">
        <v>179022000</v>
      </c>
      <c r="X727" s="54">
        <v>0</v>
      </c>
      <c r="Y727" s="54">
        <v>5257000</v>
      </c>
      <c r="Z727" s="54">
        <v>2755000</v>
      </c>
      <c r="AA727" s="54">
        <v>85195000</v>
      </c>
      <c r="AB727" s="54">
        <v>142720000</v>
      </c>
      <c r="AC727" s="54">
        <v>152851000</v>
      </c>
      <c r="AD727" s="54">
        <v>53106000</v>
      </c>
      <c r="AE727" s="54">
        <v>526693000</v>
      </c>
      <c r="AF727" s="54">
        <v>275890000</v>
      </c>
      <c r="AG727" s="54">
        <v>496778000</v>
      </c>
      <c r="AH727" s="128" t="str">
        <f>VLOOKUP(B727,'Ma sector'!A:E,5,0)</f>
        <v>Hàng Tiêu dùng</v>
      </c>
    </row>
    <row r="728" spans="1:34">
      <c r="A728" s="54" t="s">
        <v>768</v>
      </c>
      <c r="B728" s="54">
        <v>215</v>
      </c>
      <c r="C728" s="54">
        <v>4</v>
      </c>
      <c r="D728" s="54">
        <v>0</v>
      </c>
      <c r="E728" s="54">
        <v>22000000</v>
      </c>
      <c r="F728" s="54">
        <v>0</v>
      </c>
      <c r="G728" s="54">
        <v>0</v>
      </c>
      <c r="H728" s="54">
        <v>0</v>
      </c>
      <c r="I728" s="54">
        <v>0</v>
      </c>
      <c r="J728" s="54">
        <v>0</v>
      </c>
      <c r="K728" s="54">
        <v>0</v>
      </c>
      <c r="L728" s="54">
        <v>0</v>
      </c>
      <c r="M728" s="54">
        <v>0</v>
      </c>
      <c r="N728" s="54">
        <v>0</v>
      </c>
      <c r="O728" s="54">
        <v>0</v>
      </c>
      <c r="P728" s="54">
        <v>0</v>
      </c>
      <c r="Q728" s="54">
        <v>0</v>
      </c>
      <c r="R728" s="54">
        <v>0</v>
      </c>
      <c r="S728" s="54">
        <v>0</v>
      </c>
      <c r="T728" s="54">
        <v>0</v>
      </c>
      <c r="U728" s="54">
        <v>0</v>
      </c>
      <c r="V728" s="54">
        <v>0</v>
      </c>
      <c r="W728" s="54">
        <v>0</v>
      </c>
      <c r="X728" s="54">
        <v>0</v>
      </c>
      <c r="Y728" s="54">
        <v>0</v>
      </c>
      <c r="Z728" s="54">
        <v>0</v>
      </c>
      <c r="AA728" s="54">
        <v>0</v>
      </c>
      <c r="AB728" s="54">
        <v>0</v>
      </c>
      <c r="AC728" s="54">
        <v>0</v>
      </c>
      <c r="AD728" s="54">
        <v>0</v>
      </c>
      <c r="AE728" s="54">
        <v>0</v>
      </c>
      <c r="AF728" s="54">
        <v>0</v>
      </c>
      <c r="AG728" s="54">
        <v>0</v>
      </c>
      <c r="AH728" s="128" t="str">
        <f>VLOOKUP(B728,'Ma sector'!A:E,5,0)</f>
        <v>Hàng Tiêu dùng</v>
      </c>
    </row>
    <row r="729" spans="1:34">
      <c r="A729" s="54" t="s">
        <v>769</v>
      </c>
      <c r="B729" s="54">
        <v>191</v>
      </c>
      <c r="C729" s="54">
        <v>3</v>
      </c>
      <c r="D729" s="54">
        <v>403482000</v>
      </c>
      <c r="E729" s="54">
        <v>1488039000</v>
      </c>
      <c r="F729" s="54">
        <v>1536247000</v>
      </c>
      <c r="G729" s="54">
        <v>1642418000</v>
      </c>
      <c r="H729" s="54">
        <v>287256000</v>
      </c>
      <c r="I729" s="54">
        <v>1060163000</v>
      </c>
      <c r="J729" s="54">
        <v>1089127000</v>
      </c>
      <c r="K729" s="54">
        <v>1169900000</v>
      </c>
      <c r="L729" s="54">
        <v>702195000</v>
      </c>
      <c r="M729" s="54">
        <v>304141000</v>
      </c>
      <c r="N729" s="54">
        <v>496387000</v>
      </c>
      <c r="O729" s="54">
        <v>416131000</v>
      </c>
      <c r="P729" s="54">
        <v>193112000</v>
      </c>
      <c r="Q729" s="54">
        <v>349922000</v>
      </c>
      <c r="R729" s="54">
        <v>476505000</v>
      </c>
      <c r="S729" s="54">
        <v>278112000</v>
      </c>
      <c r="T729" s="54">
        <v>198095000</v>
      </c>
      <c r="U729" s="54">
        <v>169337000</v>
      </c>
      <c r="V729" s="54">
        <v>150228000</v>
      </c>
      <c r="W729" s="54">
        <v>203992000</v>
      </c>
      <c r="X729" s="54">
        <v>302230000</v>
      </c>
      <c r="Y729" s="54">
        <v>991618000</v>
      </c>
      <c r="Z729" s="54">
        <v>977612000</v>
      </c>
      <c r="AA729" s="54">
        <v>974595000</v>
      </c>
      <c r="AB729" s="54">
        <v>238444000</v>
      </c>
      <c r="AC729" s="54">
        <v>102603000</v>
      </c>
      <c r="AD729" s="54">
        <v>112060000</v>
      </c>
      <c r="AE729" s="54">
        <v>74399000</v>
      </c>
      <c r="AF729" s="54">
        <v>195502000</v>
      </c>
      <c r="AG729" s="54">
        <v>136242000</v>
      </c>
      <c r="AH729" s="128" t="str">
        <f>VLOOKUP(B729,'Ma sector'!A:E,5,0)</f>
        <v>Công nghiệp</v>
      </c>
    </row>
    <row r="730" spans="1:34">
      <c r="A730" s="54" t="s">
        <v>770</v>
      </c>
      <c r="B730" s="54">
        <v>180</v>
      </c>
      <c r="C730" s="54">
        <v>4</v>
      </c>
      <c r="D730" s="54">
        <v>0</v>
      </c>
      <c r="E730" s="54">
        <v>0</v>
      </c>
      <c r="F730" s="54">
        <v>0</v>
      </c>
      <c r="G730" s="54">
        <v>0</v>
      </c>
      <c r="H730" s="54">
        <v>1572500</v>
      </c>
      <c r="I730" s="54">
        <v>36720000</v>
      </c>
      <c r="J730" s="54">
        <v>0</v>
      </c>
      <c r="K730" s="54">
        <v>0</v>
      </c>
      <c r="L730" s="54">
        <v>1020000</v>
      </c>
      <c r="M730" s="54">
        <v>1789600</v>
      </c>
      <c r="N730" s="54">
        <v>16011200</v>
      </c>
      <c r="O730" s="54">
        <v>38650000</v>
      </c>
      <c r="P730" s="54">
        <v>91640000</v>
      </c>
      <c r="Q730" s="54">
        <v>0</v>
      </c>
      <c r="R730" s="54">
        <v>0</v>
      </c>
      <c r="S730" s="54">
        <v>930000</v>
      </c>
      <c r="T730" s="54">
        <v>0</v>
      </c>
      <c r="U730" s="54">
        <v>0</v>
      </c>
      <c r="V730" s="54">
        <v>0</v>
      </c>
      <c r="W730" s="54">
        <v>4750000</v>
      </c>
      <c r="X730" s="54">
        <v>0</v>
      </c>
      <c r="Y730" s="54">
        <v>0</v>
      </c>
      <c r="Z730" s="54">
        <v>23705200</v>
      </c>
      <c r="AA730" s="54">
        <v>0</v>
      </c>
      <c r="AB730" s="54">
        <v>0</v>
      </c>
      <c r="AC730" s="54">
        <v>0</v>
      </c>
      <c r="AD730" s="54">
        <v>2810000</v>
      </c>
      <c r="AE730" s="54">
        <v>0</v>
      </c>
      <c r="AF730" s="54">
        <v>1980000</v>
      </c>
      <c r="AG730" s="54">
        <v>1020000</v>
      </c>
      <c r="AH730" s="128" t="str">
        <f>VLOOKUP(B730,'Ma sector'!A:E,5,0)</f>
        <v>Công nghiệp</v>
      </c>
    </row>
    <row r="731" spans="1:34">
      <c r="A731" s="54" t="s">
        <v>771</v>
      </c>
      <c r="B731" s="54">
        <v>180</v>
      </c>
      <c r="C731" s="54">
        <v>4</v>
      </c>
      <c r="D731" s="54">
        <v>7370000</v>
      </c>
      <c r="E731" s="54">
        <v>14350000</v>
      </c>
      <c r="F731" s="54">
        <v>0</v>
      </c>
      <c r="G731" s="54">
        <v>26250000</v>
      </c>
      <c r="H731" s="54">
        <v>7500000</v>
      </c>
      <c r="I731" s="54">
        <v>93750000</v>
      </c>
      <c r="J731" s="54">
        <v>19450000</v>
      </c>
      <c r="K731" s="54">
        <v>14800000</v>
      </c>
      <c r="L731" s="54">
        <v>83130000</v>
      </c>
      <c r="M731" s="54">
        <v>10632400</v>
      </c>
      <c r="N731" s="54">
        <v>10363000</v>
      </c>
      <c r="O731" s="54">
        <v>29550000</v>
      </c>
      <c r="P731" s="54">
        <v>69100000</v>
      </c>
      <c r="Q731" s="54">
        <v>9800000</v>
      </c>
      <c r="R731" s="54">
        <v>103760000</v>
      </c>
      <c r="S731" s="54">
        <v>770000</v>
      </c>
      <c r="T731" s="54">
        <v>38620000</v>
      </c>
      <c r="U731" s="54">
        <v>22940000</v>
      </c>
      <c r="V731" s="54">
        <v>780000</v>
      </c>
      <c r="W731" s="54">
        <v>0</v>
      </c>
      <c r="X731" s="54">
        <v>0</v>
      </c>
      <c r="Y731" s="54">
        <v>15890000</v>
      </c>
      <c r="Z731" s="54">
        <v>5480000</v>
      </c>
      <c r="AA731" s="54">
        <v>1520000</v>
      </c>
      <c r="AB731" s="54">
        <v>8500000</v>
      </c>
      <c r="AC731" s="54">
        <v>760000</v>
      </c>
      <c r="AD731" s="54">
        <v>800000</v>
      </c>
      <c r="AE731" s="54">
        <v>76760000</v>
      </c>
      <c r="AF731" s="54">
        <v>6110000</v>
      </c>
      <c r="AG731" s="54">
        <v>8180000</v>
      </c>
      <c r="AH731" s="128" t="str">
        <f>VLOOKUP(B731,'Ma sector'!A:E,5,0)</f>
        <v>Công nghiệp</v>
      </c>
    </row>
    <row r="732" spans="1:34">
      <c r="A732" s="54" t="s">
        <v>772</v>
      </c>
      <c r="B732" s="54">
        <v>180</v>
      </c>
      <c r="C732" s="54">
        <v>4</v>
      </c>
      <c r="D732" s="54">
        <v>0</v>
      </c>
      <c r="E732" s="54">
        <v>0</v>
      </c>
      <c r="F732" s="54">
        <v>0</v>
      </c>
      <c r="G732" s="54">
        <v>0</v>
      </c>
      <c r="H732" s="54">
        <v>0</v>
      </c>
      <c r="I732" s="54">
        <v>0</v>
      </c>
      <c r="J732" s="54">
        <v>0</v>
      </c>
      <c r="K732" s="54">
        <v>0</v>
      </c>
      <c r="L732" s="54">
        <v>0</v>
      </c>
      <c r="M732" s="54">
        <v>0</v>
      </c>
      <c r="N732" s="54">
        <v>0</v>
      </c>
      <c r="O732" s="54">
        <v>537200</v>
      </c>
      <c r="P732" s="54">
        <v>0</v>
      </c>
      <c r="Q732" s="54">
        <v>0</v>
      </c>
      <c r="R732" s="54">
        <v>0</v>
      </c>
      <c r="S732" s="54">
        <v>0</v>
      </c>
      <c r="T732" s="54">
        <v>0</v>
      </c>
      <c r="U732" s="54">
        <v>0</v>
      </c>
      <c r="V732" s="54">
        <v>63750000</v>
      </c>
      <c r="W732" s="54">
        <v>42500000</v>
      </c>
      <c r="X732" s="54">
        <v>42500000</v>
      </c>
      <c r="Y732" s="54">
        <v>0</v>
      </c>
      <c r="Z732" s="54">
        <v>0</v>
      </c>
      <c r="AA732" s="54">
        <v>770000</v>
      </c>
      <c r="AB732" s="54">
        <v>0</v>
      </c>
      <c r="AC732" s="54">
        <v>0</v>
      </c>
      <c r="AD732" s="54">
        <v>0</v>
      </c>
      <c r="AE732" s="54">
        <v>0</v>
      </c>
      <c r="AF732" s="54">
        <v>0</v>
      </c>
      <c r="AG732" s="54">
        <v>0</v>
      </c>
      <c r="AH732" s="128" t="str">
        <f>VLOOKUP(B732,'Ma sector'!A:E,5,0)</f>
        <v>Công nghiệp</v>
      </c>
    </row>
    <row r="733" spans="1:34">
      <c r="A733" s="54" t="s">
        <v>91</v>
      </c>
      <c r="B733" s="54">
        <v>194</v>
      </c>
      <c r="C733" s="54">
        <v>4</v>
      </c>
      <c r="D733" s="54">
        <v>80070000</v>
      </c>
      <c r="E733" s="54">
        <v>26200000</v>
      </c>
      <c r="F733" s="54">
        <v>394730000</v>
      </c>
      <c r="G733" s="54">
        <v>20400000</v>
      </c>
      <c r="H733" s="54">
        <v>49000000</v>
      </c>
      <c r="I733" s="54">
        <v>148630000</v>
      </c>
      <c r="J733" s="54">
        <v>66560000</v>
      </c>
      <c r="K733" s="54">
        <v>51000000</v>
      </c>
      <c r="L733" s="54">
        <v>56140000</v>
      </c>
      <c r="M733" s="54">
        <v>0</v>
      </c>
      <c r="N733" s="54">
        <v>0</v>
      </c>
      <c r="O733" s="54">
        <v>0</v>
      </c>
      <c r="P733" s="54">
        <v>10280000</v>
      </c>
      <c r="Q733" s="54">
        <v>138710000</v>
      </c>
      <c r="R733" s="54">
        <v>188470000</v>
      </c>
      <c r="S733" s="54">
        <v>10190000</v>
      </c>
      <c r="T733" s="54">
        <v>15250000</v>
      </c>
      <c r="U733" s="54">
        <v>45180000</v>
      </c>
      <c r="V733" s="54">
        <v>5020000</v>
      </c>
      <c r="W733" s="54">
        <v>5120000</v>
      </c>
      <c r="X733" s="54">
        <v>0</v>
      </c>
      <c r="Y733" s="54">
        <v>14900000</v>
      </c>
      <c r="Z733" s="54">
        <v>0</v>
      </c>
      <c r="AA733" s="54">
        <v>15180000</v>
      </c>
      <c r="AB733" s="54">
        <v>4920000</v>
      </c>
      <c r="AC733" s="54">
        <v>88570000</v>
      </c>
      <c r="AD733" s="54">
        <v>98300000</v>
      </c>
      <c r="AE733" s="54">
        <v>14760000</v>
      </c>
      <c r="AF733" s="54">
        <v>25080000</v>
      </c>
      <c r="AG733" s="54">
        <v>0</v>
      </c>
      <c r="AH733" s="128" t="str">
        <f>VLOOKUP(B733,'Ma sector'!A:E,5,0)</f>
        <v>Công nghiệp</v>
      </c>
    </row>
    <row r="734" spans="1:34">
      <c r="A734" s="54" t="s">
        <v>773</v>
      </c>
      <c r="B734" s="54">
        <v>300</v>
      </c>
      <c r="C734" s="54">
        <v>4</v>
      </c>
      <c r="D734" s="54">
        <v>659790000</v>
      </c>
      <c r="E734" s="54">
        <v>1259690000</v>
      </c>
      <c r="F734" s="54">
        <v>509920000</v>
      </c>
      <c r="G734" s="54">
        <v>2003550000</v>
      </c>
      <c r="H734" s="54">
        <v>647650000</v>
      </c>
      <c r="I734" s="54">
        <v>889040000</v>
      </c>
      <c r="J734" s="54">
        <v>1235920000</v>
      </c>
      <c r="K734" s="54">
        <v>576160000</v>
      </c>
      <c r="L734" s="54">
        <v>404020000</v>
      </c>
      <c r="M734" s="54">
        <v>289300000</v>
      </c>
      <c r="N734" s="54">
        <v>422480000</v>
      </c>
      <c r="O734" s="54">
        <v>646960000</v>
      </c>
      <c r="P734" s="54">
        <v>5132100000</v>
      </c>
      <c r="Q734" s="54">
        <v>2237880000</v>
      </c>
      <c r="R734" s="54">
        <v>648290000</v>
      </c>
      <c r="S734" s="54">
        <v>1099540000</v>
      </c>
      <c r="T734" s="54">
        <v>1161080000</v>
      </c>
      <c r="U734" s="54">
        <v>705730000</v>
      </c>
      <c r="V734" s="54">
        <v>150180000</v>
      </c>
      <c r="W734" s="54">
        <v>434830000</v>
      </c>
      <c r="X734" s="54">
        <v>0</v>
      </c>
      <c r="Y734" s="54">
        <v>551970000</v>
      </c>
      <c r="Z734" s="54">
        <v>1023370000</v>
      </c>
      <c r="AA734" s="54">
        <v>694300000</v>
      </c>
      <c r="AB734" s="54">
        <v>243860000</v>
      </c>
      <c r="AC734" s="54">
        <v>426460000</v>
      </c>
      <c r="AD734" s="54">
        <v>48540000</v>
      </c>
      <c r="AE734" s="54">
        <v>163520000</v>
      </c>
      <c r="AF734" s="54">
        <v>159670000</v>
      </c>
      <c r="AG734" s="54">
        <v>263850000</v>
      </c>
      <c r="AH734" s="128" t="str">
        <f>VLOOKUP(B734,'Ma sector'!A:E,5,0)</f>
        <v>Tài chính</v>
      </c>
    </row>
    <row r="735" spans="1:34">
      <c r="A735" s="54" t="s">
        <v>774</v>
      </c>
      <c r="B735" s="54">
        <v>180</v>
      </c>
      <c r="C735" s="54">
        <v>4</v>
      </c>
      <c r="D735" s="54">
        <v>0</v>
      </c>
      <c r="E735" s="54">
        <v>19780000</v>
      </c>
      <c r="F735" s="54">
        <v>28000000</v>
      </c>
      <c r="G735" s="54">
        <v>18900000</v>
      </c>
      <c r="H735" s="54">
        <v>31500000</v>
      </c>
      <c r="I735" s="54">
        <v>64000000</v>
      </c>
      <c r="J735" s="54">
        <v>9250000</v>
      </c>
      <c r="K735" s="54">
        <v>620000</v>
      </c>
      <c r="L735" s="54">
        <v>0</v>
      </c>
      <c r="M735" s="54">
        <v>630000</v>
      </c>
      <c r="N735" s="54">
        <v>16790000</v>
      </c>
      <c r="O735" s="54">
        <v>640000</v>
      </c>
      <c r="P735" s="54">
        <v>0</v>
      </c>
      <c r="Q735" s="54">
        <v>0</v>
      </c>
      <c r="R735" s="54">
        <v>0</v>
      </c>
      <c r="S735" s="54">
        <v>0</v>
      </c>
      <c r="T735" s="54">
        <v>1200000</v>
      </c>
      <c r="U735" s="54">
        <v>0</v>
      </c>
      <c r="V735" s="54">
        <v>0</v>
      </c>
      <c r="W735" s="54">
        <v>0</v>
      </c>
      <c r="X735" s="54">
        <v>0</v>
      </c>
      <c r="Y735" s="54">
        <v>0</v>
      </c>
      <c r="Z735" s="54">
        <v>0</v>
      </c>
      <c r="AA735" s="54">
        <v>0</v>
      </c>
      <c r="AB735" s="54">
        <v>6450000</v>
      </c>
      <c r="AC735" s="54">
        <v>0</v>
      </c>
      <c r="AD735" s="54">
        <v>0</v>
      </c>
      <c r="AE735" s="54">
        <v>0</v>
      </c>
      <c r="AF735" s="54">
        <v>0</v>
      </c>
      <c r="AG735" s="54">
        <v>0</v>
      </c>
      <c r="AH735" s="128" t="str">
        <f>VLOOKUP(B735,'Ma sector'!A:E,5,0)</f>
        <v>Công nghiệp</v>
      </c>
    </row>
    <row r="736" spans="1:34">
      <c r="A736" s="128" t="s">
        <v>775</v>
      </c>
      <c r="B736" s="128">
        <v>180</v>
      </c>
      <c r="C736" s="128">
        <v>4</v>
      </c>
      <c r="D736" s="128">
        <v>2550000000</v>
      </c>
      <c r="E736" s="128">
        <v>0</v>
      </c>
      <c r="F736" s="128">
        <v>0</v>
      </c>
      <c r="G736" s="128">
        <v>0</v>
      </c>
      <c r="H736" s="128">
        <v>0</v>
      </c>
      <c r="I736" s="128">
        <v>0</v>
      </c>
      <c r="J736" s="123">
        <v>0</v>
      </c>
      <c r="K736" s="123">
        <v>0</v>
      </c>
      <c r="L736" s="123">
        <v>0</v>
      </c>
      <c r="M736" s="123">
        <v>0</v>
      </c>
      <c r="N736" s="123">
        <v>0</v>
      </c>
      <c r="O736" s="123">
        <v>0</v>
      </c>
      <c r="P736" s="123">
        <v>0</v>
      </c>
      <c r="Q736" s="123">
        <v>0</v>
      </c>
      <c r="R736" s="128">
        <v>0</v>
      </c>
      <c r="S736" s="128">
        <v>0</v>
      </c>
      <c r="T736" s="128">
        <v>0</v>
      </c>
      <c r="U736" s="128">
        <v>0</v>
      </c>
      <c r="V736" s="128">
        <v>0</v>
      </c>
      <c r="W736" s="128">
        <v>0</v>
      </c>
      <c r="X736" s="128">
        <v>0</v>
      </c>
      <c r="Y736" s="128">
        <v>0</v>
      </c>
      <c r="Z736" s="128">
        <v>0</v>
      </c>
      <c r="AA736" s="128">
        <v>0</v>
      </c>
      <c r="AB736" s="128">
        <v>0</v>
      </c>
      <c r="AC736" s="128">
        <v>0</v>
      </c>
      <c r="AD736" s="128">
        <v>0</v>
      </c>
      <c r="AE736" s="128">
        <v>0</v>
      </c>
      <c r="AF736" s="128">
        <v>0</v>
      </c>
      <c r="AG736" s="128">
        <v>0</v>
      </c>
      <c r="AH736" s="128" t="e">
        <f>VLOOKUP(#REF!,'Ma sector'!A:E,5,0)</f>
        <v>#REF!</v>
      </c>
    </row>
    <row r="737" spans="34:34">
      <c r="AH737" s="128" t="str">
        <f>VLOOKUP(B736,'Ma sector'!A:E,5,0)</f>
        <v>Công nghiệp</v>
      </c>
    </row>
    <row r="738" spans="34:34">
      <c r="AH738" s="128" t="e">
        <f>VLOOKUP(B737,'Ma sector'!A:E,5,0)</f>
        <v>#N/A</v>
      </c>
    </row>
    <row r="739" spans="34:34">
      <c r="AH739" s="128" t="e">
        <f>VLOOKUP(B738,'Ma sector'!A:E,5,0)</f>
        <v>#N/A</v>
      </c>
    </row>
    <row r="740" spans="34:34">
      <c r="AH740" s="128" t="e">
        <f>VLOOKUP(B739,'Ma sector'!A:E,5,0)</f>
        <v>#N/A</v>
      </c>
    </row>
    <row r="741" spans="34:34">
      <c r="AH741" s="128" t="e">
        <f>VLOOKUP(B740,'Ma sector'!A:E,5,0)</f>
        <v>#N/A</v>
      </c>
    </row>
    <row r="742" spans="34:34">
      <c r="AH742" s="128" t="e">
        <f>VLOOKUP(B741,'Ma sector'!A:E,5,0)</f>
        <v>#N/A</v>
      </c>
    </row>
    <row r="743" spans="34:34">
      <c r="AH743" s="128" t="e">
        <f>VLOOKUP(B742,'Ma sector'!A:E,5,0)</f>
        <v>#N/A</v>
      </c>
    </row>
    <row r="744" spans="34:34">
      <c r="AH744" s="128" t="e">
        <f>VLOOKUP(B743,'Ma sector'!A:E,5,0)</f>
        <v>#N/A</v>
      </c>
    </row>
    <row r="745" spans="34:34">
      <c r="AH745" s="128" t="e">
        <f>VLOOKUP(B744,'Ma sector'!A:E,5,0)</f>
        <v>#N/A</v>
      </c>
    </row>
    <row r="746" spans="34:34">
      <c r="AH746" s="128" t="e">
        <f>VLOOKUP(B745,'Ma sector'!A:E,5,0)</f>
        <v>#N/A</v>
      </c>
    </row>
    <row r="747" spans="34:34">
      <c r="AH747" s="128" t="e">
        <f>VLOOKUP(B746,'Ma sector'!A:E,5,0)</f>
        <v>#N/A</v>
      </c>
    </row>
    <row r="748" spans="34:34">
      <c r="AH748" s="128" t="e">
        <f>VLOOKUP(B747,'Ma sector'!A:E,5,0)</f>
        <v>#N/A</v>
      </c>
    </row>
    <row r="749" spans="34:34">
      <c r="AH749" s="128" t="e">
        <f>VLOOKUP(B748,'Ma sector'!A:E,5,0)</f>
        <v>#N/A</v>
      </c>
    </row>
    <row r="750" spans="34:34">
      <c r="AH750" s="128" t="e">
        <f>VLOOKUP(B749,'Ma sector'!A:E,5,0)</f>
        <v>#N/A</v>
      </c>
    </row>
    <row r="751" spans="34:34">
      <c r="AH751" s="128" t="e">
        <f>VLOOKUP(B750,'Ma sector'!A:E,5,0)</f>
        <v>#N/A</v>
      </c>
    </row>
    <row r="752" spans="34:34">
      <c r="AH752" s="128" t="e">
        <f>VLOOKUP(B751,'Ma sector'!A:E,5,0)</f>
        <v>#N/A</v>
      </c>
    </row>
    <row r="753" spans="34:34">
      <c r="AH753" s="128" t="e">
        <f>VLOOKUP(B752,'Ma sector'!A:E,5,0)</f>
        <v>#N/A</v>
      </c>
    </row>
    <row r="754" spans="34:34">
      <c r="AH754" s="128" t="e">
        <f>VLOOKUP(B753,'Ma sector'!A:E,5,0)</f>
        <v>#N/A</v>
      </c>
    </row>
    <row r="755" spans="34:34">
      <c r="AH755" s="128" t="e">
        <f>VLOOKUP(B754,'Ma sector'!A:E,5,0)</f>
        <v>#N/A</v>
      </c>
    </row>
    <row r="756" spans="34:34">
      <c r="AH756" s="128" t="e">
        <f>VLOOKUP(B755,'Ma sector'!A:E,5,0)</f>
        <v>#N/A</v>
      </c>
    </row>
    <row r="757" spans="34:34">
      <c r="AH757" s="128" t="e">
        <f>VLOOKUP(B756,'Ma sector'!A:E,5,0)</f>
        <v>#N/A</v>
      </c>
    </row>
    <row r="758" spans="34:34">
      <c r="AH758" s="128" t="e">
        <f>VLOOKUP(B757,'Ma sector'!A:E,5,0)</f>
        <v>#N/A</v>
      </c>
    </row>
    <row r="759" spans="34:34">
      <c r="AH759" s="128" t="e">
        <f>VLOOKUP(B758,'Ma sector'!A:E,5,0)</f>
        <v>#N/A</v>
      </c>
    </row>
    <row r="760" spans="34:34">
      <c r="AH760" s="128" t="e">
        <f>VLOOKUP(B759,'Ma sector'!A:E,5,0)</f>
        <v>#N/A</v>
      </c>
    </row>
    <row r="761" spans="34:34">
      <c r="AH761" s="128" t="e">
        <f>VLOOKUP(B760,'Ma sector'!A:E,5,0)</f>
        <v>#N/A</v>
      </c>
    </row>
    <row r="762" spans="34:34">
      <c r="AH762" s="128" t="e">
        <f>VLOOKUP(B761,'Ma sector'!A:E,5,0)</f>
        <v>#N/A</v>
      </c>
    </row>
    <row r="763" spans="34:34">
      <c r="AH763" s="128" t="e">
        <f>VLOOKUP(B762,'Ma sector'!A:E,5,0)</f>
        <v>#N/A</v>
      </c>
    </row>
    <row r="764" spans="34:34">
      <c r="AH764" s="128" t="e">
        <f>VLOOKUP(B763,'Ma sector'!A:E,5,0)</f>
        <v>#N/A</v>
      </c>
    </row>
    <row r="765" spans="34:34">
      <c r="AH765" s="128" t="e">
        <f>VLOOKUP(B764,'Ma sector'!A:E,5,0)</f>
        <v>#N/A</v>
      </c>
    </row>
    <row r="766" spans="34:34">
      <c r="AH766" s="128" t="e">
        <f>VLOOKUP(B765,'Ma sector'!A:E,5,0)</f>
        <v>#N/A</v>
      </c>
    </row>
    <row r="767" spans="34:34">
      <c r="AH767" s="128" t="e">
        <f>VLOOKUP(B766,'Ma sector'!A:E,5,0)</f>
        <v>#N/A</v>
      </c>
    </row>
    <row r="768" spans="34:34">
      <c r="AH768" s="128" t="e">
        <f>VLOOKUP(B767,'Ma sector'!A:E,5,0)</f>
        <v>#N/A</v>
      </c>
    </row>
    <row r="769" spans="34:34">
      <c r="AH769" s="128" t="e">
        <f>VLOOKUP(B768,'Ma sector'!A:E,5,0)</f>
        <v>#N/A</v>
      </c>
    </row>
    <row r="770" spans="34:34">
      <c r="AH770" s="128" t="e">
        <f>VLOOKUP(B769,'Ma sector'!A:E,5,0)</f>
        <v>#N/A</v>
      </c>
    </row>
    <row r="771" spans="34:34">
      <c r="AH771" s="128" t="e">
        <f>VLOOKUP(B770,'Ma sector'!A:E,5,0)</f>
        <v>#N/A</v>
      </c>
    </row>
    <row r="772" spans="34:34">
      <c r="AH772" s="128" t="e">
        <f>VLOOKUP(B771,'Ma sector'!A:E,5,0)</f>
        <v>#N/A</v>
      </c>
    </row>
    <row r="773" spans="34:34">
      <c r="AH773" s="128" t="e">
        <f>VLOOKUP(B772,'Ma sector'!A:E,5,0)</f>
        <v>#N/A</v>
      </c>
    </row>
    <row r="774" spans="34:34">
      <c r="AH774" s="128" t="e">
        <f>VLOOKUP(B773,'Ma sector'!A:E,5,0)</f>
        <v>#N/A</v>
      </c>
    </row>
    <row r="775" spans="34:34">
      <c r="AH775" s="128" t="e">
        <f>VLOOKUP(B774,'Ma sector'!A:E,5,0)</f>
        <v>#N/A</v>
      </c>
    </row>
    <row r="776" spans="34:34">
      <c r="AH776" s="128" t="e">
        <f>VLOOKUP(B775,'Ma sector'!A:E,5,0)</f>
        <v>#N/A</v>
      </c>
    </row>
    <row r="777" spans="34:34">
      <c r="AH777" s="128" t="e">
        <f>VLOOKUP(B776,'Ma sector'!A:E,5,0)</f>
        <v>#N/A</v>
      </c>
    </row>
    <row r="778" spans="34:34">
      <c r="AH778" s="128" t="e">
        <f>VLOOKUP(B777,'Ma sector'!A:E,5,0)</f>
        <v>#N/A</v>
      </c>
    </row>
    <row r="779" spans="34:34">
      <c r="AH779" s="128" t="e">
        <f>VLOOKUP(B778,'Ma sector'!A:E,5,0)</f>
        <v>#N/A</v>
      </c>
    </row>
    <row r="780" spans="34:34">
      <c r="AH780" s="128" t="e">
        <f>VLOOKUP(B779,'Ma sector'!A:E,5,0)</f>
        <v>#N/A</v>
      </c>
    </row>
    <row r="781" spans="34:34">
      <c r="AH781" s="128" t="e">
        <f>VLOOKUP(B780,'Ma sector'!A:E,5,0)</f>
        <v>#N/A</v>
      </c>
    </row>
    <row r="782" spans="34:34">
      <c r="AH782" s="128" t="e">
        <f>VLOOKUP(B781,'Ma sector'!A:E,5,0)</f>
        <v>#N/A</v>
      </c>
    </row>
    <row r="783" spans="34:34">
      <c r="AH783" s="128" t="e">
        <f>VLOOKUP(B782,'Ma sector'!A:E,5,0)</f>
        <v>#N/A</v>
      </c>
    </row>
    <row r="784" spans="34:34">
      <c r="AH784" s="128" t="e">
        <f>VLOOKUP(B783,'Ma sector'!A:E,5,0)</f>
        <v>#N/A</v>
      </c>
    </row>
    <row r="785" spans="34:34">
      <c r="AH785" s="128" t="e">
        <f>VLOOKUP(B784,'Ma sector'!A:E,5,0)</f>
        <v>#N/A</v>
      </c>
    </row>
    <row r="786" spans="34:34">
      <c r="AH786" s="128" t="e">
        <f>VLOOKUP(B785,'Ma sector'!A:E,5,0)</f>
        <v>#N/A</v>
      </c>
    </row>
    <row r="787" spans="34:34">
      <c r="AH787" s="128" t="e">
        <f>VLOOKUP(B786,'Ma sector'!A:E,5,0)</f>
        <v>#N/A</v>
      </c>
    </row>
    <row r="788" spans="34:34">
      <c r="AH788" s="128" t="e">
        <f>VLOOKUP(B787,'Ma sector'!A:E,5,0)</f>
        <v>#N/A</v>
      </c>
    </row>
    <row r="789" spans="34:34">
      <c r="AH789" s="128" t="e">
        <f>VLOOKUP(B788,'Ma sector'!A:E,5,0)</f>
        <v>#N/A</v>
      </c>
    </row>
    <row r="790" spans="34:34">
      <c r="AH790" s="128" t="e">
        <f>VLOOKUP(B789,'Ma sector'!A:E,5,0)</f>
        <v>#N/A</v>
      </c>
    </row>
    <row r="791" spans="34:34">
      <c r="AH791" s="128" t="e">
        <f>VLOOKUP(B790,'Ma sector'!A:E,5,0)</f>
        <v>#N/A</v>
      </c>
    </row>
    <row r="792" spans="34:34">
      <c r="AH792" s="128" t="e">
        <f>VLOOKUP(B791,'Ma sector'!A:E,5,0)</f>
        <v>#N/A</v>
      </c>
    </row>
    <row r="793" spans="34:34">
      <c r="AH793" s="128" t="e">
        <f>VLOOKUP(B792,'Ma sector'!A:E,5,0)</f>
        <v>#N/A</v>
      </c>
    </row>
    <row r="794" spans="34:34">
      <c r="AH794" s="128" t="e">
        <f>VLOOKUP(B793,'Ma sector'!A:E,5,0)</f>
        <v>#N/A</v>
      </c>
    </row>
    <row r="795" spans="34:34">
      <c r="AH795" s="128" t="e">
        <f>VLOOKUP(B794,'Ma sector'!A:E,5,0)</f>
        <v>#N/A</v>
      </c>
    </row>
    <row r="796" spans="34:34">
      <c r="AH796" s="128" t="e">
        <f>VLOOKUP(B795,'Ma sector'!A:E,5,0)</f>
        <v>#N/A</v>
      </c>
    </row>
    <row r="797" spans="34:34">
      <c r="AH797" s="128" t="e">
        <f>VLOOKUP(B796,'Ma sector'!A:E,5,0)</f>
        <v>#N/A</v>
      </c>
    </row>
    <row r="798" spans="34:34">
      <c r="AH798" s="128" t="e">
        <f>VLOOKUP(B797,'Ma sector'!A:E,5,0)</f>
        <v>#N/A</v>
      </c>
    </row>
    <row r="799" spans="34:34">
      <c r="AH799" s="128" t="e">
        <f>VLOOKUP(B798,'Ma sector'!A:E,5,0)</f>
        <v>#N/A</v>
      </c>
    </row>
    <row r="800" spans="34:34">
      <c r="AH800" s="128" t="e">
        <f>VLOOKUP(B799,'Ma sector'!A:E,5,0)</f>
        <v>#N/A</v>
      </c>
    </row>
    <row r="801" spans="34:34">
      <c r="AH801" s="128" t="e">
        <f>VLOOKUP(B800,'Ma sector'!A:E,5,0)</f>
        <v>#N/A</v>
      </c>
    </row>
    <row r="802" spans="34:34">
      <c r="AH802" s="128" t="e">
        <f>VLOOKUP(B801,'Ma sector'!A:E,5,0)</f>
        <v>#N/A</v>
      </c>
    </row>
    <row r="803" spans="34:34">
      <c r="AH803" s="128" t="e">
        <f>VLOOKUP(B802,'Ma sector'!A:E,5,0)</f>
        <v>#N/A</v>
      </c>
    </row>
    <row r="804" spans="34:34">
      <c r="AH804" s="128" t="e">
        <f>VLOOKUP(B803,'Ma sector'!A:E,5,0)</f>
        <v>#N/A</v>
      </c>
    </row>
    <row r="805" spans="34:34">
      <c r="AH805" s="128" t="e">
        <f>VLOOKUP(B804,'Ma sector'!A:E,5,0)</f>
        <v>#N/A</v>
      </c>
    </row>
    <row r="806" spans="34:34">
      <c r="AH806" s="128" t="e">
        <f>VLOOKUP(B805,'Ma sector'!A:E,5,0)</f>
        <v>#N/A</v>
      </c>
    </row>
    <row r="807" spans="34:34">
      <c r="AH807" s="128" t="e">
        <f>VLOOKUP(B806,'Ma sector'!A:E,5,0)</f>
        <v>#N/A</v>
      </c>
    </row>
    <row r="808" spans="34:34">
      <c r="AH808" s="128" t="e">
        <f>VLOOKUP(B807,'Ma sector'!A:E,5,0)</f>
        <v>#N/A</v>
      </c>
    </row>
    <row r="809" spans="34:34">
      <c r="AH809" s="128" t="e">
        <f>VLOOKUP(B808,'Ma sector'!A:E,5,0)</f>
        <v>#N/A</v>
      </c>
    </row>
    <row r="810" spans="34:34">
      <c r="AH810" s="128" t="e">
        <f>VLOOKUP(B809,'Ma sector'!A:E,5,0)</f>
        <v>#N/A</v>
      </c>
    </row>
    <row r="811" spans="34:34">
      <c r="AH811" s="128" t="e">
        <f>VLOOKUP(B810,'Ma sector'!A:E,5,0)</f>
        <v>#N/A</v>
      </c>
    </row>
    <row r="812" spans="34:34">
      <c r="AH812" s="128" t="e">
        <f>VLOOKUP(B811,'Ma sector'!A:E,5,0)</f>
        <v>#N/A</v>
      </c>
    </row>
    <row r="813" spans="34:34">
      <c r="AH813" s="128" t="e">
        <f>VLOOKUP(B812,'Ma sector'!A:E,5,0)</f>
        <v>#N/A</v>
      </c>
    </row>
    <row r="814" spans="34:34">
      <c r="AH814" s="128" t="e">
        <f>VLOOKUP(B813,'Ma sector'!A:E,5,0)</f>
        <v>#N/A</v>
      </c>
    </row>
    <row r="815" spans="34:34">
      <c r="AH815" s="128" t="e">
        <f>VLOOKUP(B814,'Ma sector'!A:E,5,0)</f>
        <v>#N/A</v>
      </c>
    </row>
    <row r="816" spans="34:34">
      <c r="AH816" s="128" t="e">
        <f>VLOOKUP(B815,'Ma sector'!A:E,5,0)</f>
        <v>#N/A</v>
      </c>
    </row>
    <row r="817" spans="34:34">
      <c r="AH817" s="128" t="e">
        <f>VLOOKUP(B816,'Ma sector'!A:E,5,0)</f>
        <v>#N/A</v>
      </c>
    </row>
    <row r="818" spans="34:34">
      <c r="AH818" s="128" t="e">
        <f>VLOOKUP(B817,'Ma sector'!A:E,5,0)</f>
        <v>#N/A</v>
      </c>
    </row>
    <row r="819" spans="34:34">
      <c r="AH819" s="128" t="e">
        <f>VLOOKUP(B818,'Ma sector'!A:E,5,0)</f>
        <v>#N/A</v>
      </c>
    </row>
    <row r="820" spans="34:34">
      <c r="AH820" s="128" t="e">
        <f>VLOOKUP(B819,'Ma sector'!A:E,5,0)</f>
        <v>#N/A</v>
      </c>
    </row>
    <row r="821" spans="34:34">
      <c r="AH821" s="128" t="e">
        <f>VLOOKUP(B820,'Ma sector'!A:E,5,0)</f>
        <v>#N/A</v>
      </c>
    </row>
    <row r="822" spans="34:34">
      <c r="AH822" s="128" t="e">
        <f>VLOOKUP(B821,'Ma sector'!A:E,5,0)</f>
        <v>#N/A</v>
      </c>
    </row>
    <row r="823" spans="34:34">
      <c r="AH823" s="128" t="e">
        <f>VLOOKUP(B822,'Ma sector'!A:E,5,0)</f>
        <v>#N/A</v>
      </c>
    </row>
    <row r="824" spans="34:34">
      <c r="AH824" s="128" t="e">
        <f>VLOOKUP(B823,'Ma sector'!A:E,5,0)</f>
        <v>#N/A</v>
      </c>
    </row>
    <row r="825" spans="34:34">
      <c r="AH825" s="128" t="e">
        <f>VLOOKUP(B824,'Ma sector'!A:E,5,0)</f>
        <v>#N/A</v>
      </c>
    </row>
    <row r="826" spans="34:34">
      <c r="AH826" s="128" t="e">
        <f>VLOOKUP(B825,'Ma sector'!A:E,5,0)</f>
        <v>#N/A</v>
      </c>
    </row>
    <row r="827" spans="34:34">
      <c r="AH827" s="128" t="e">
        <f>VLOOKUP(B826,'Ma sector'!A:E,5,0)</f>
        <v>#N/A</v>
      </c>
    </row>
    <row r="828" spans="34:34">
      <c r="AH828" s="128" t="e">
        <f>VLOOKUP(B827,'Ma sector'!A:E,5,0)</f>
        <v>#N/A</v>
      </c>
    </row>
    <row r="829" spans="34:34">
      <c r="AH829" s="128" t="e">
        <f>VLOOKUP(B828,'Ma sector'!A:E,5,0)</f>
        <v>#N/A</v>
      </c>
    </row>
    <row r="830" spans="34:34">
      <c r="AH830" s="128" t="e">
        <f>VLOOKUP(B829,'Ma sector'!A:E,5,0)</f>
        <v>#N/A</v>
      </c>
    </row>
    <row r="831" spans="34:34">
      <c r="AH831" s="128" t="e">
        <f>VLOOKUP(B830,'Ma sector'!A:E,5,0)</f>
        <v>#N/A</v>
      </c>
    </row>
    <row r="832" spans="34:34">
      <c r="AH832" s="128" t="e">
        <f>VLOOKUP(B831,'Ma sector'!A:E,5,0)</f>
        <v>#N/A</v>
      </c>
    </row>
    <row r="833" spans="34:34">
      <c r="AH833" s="128" t="e">
        <f>VLOOKUP(B832,'Ma sector'!A:E,5,0)</f>
        <v>#N/A</v>
      </c>
    </row>
    <row r="834" spans="34:34">
      <c r="AH834" s="128" t="e">
        <f>VLOOKUP(B833,'Ma sector'!A:E,5,0)</f>
        <v>#N/A</v>
      </c>
    </row>
    <row r="835" spans="34:34">
      <c r="AH835" s="128" t="e">
        <f>VLOOKUP(B834,'Ma sector'!A:E,5,0)</f>
        <v>#N/A</v>
      </c>
    </row>
    <row r="836" spans="34:34">
      <c r="AH836" s="128" t="e">
        <f>VLOOKUP(B835,'Ma sector'!A:E,5,0)</f>
        <v>#N/A</v>
      </c>
    </row>
    <row r="837" spans="34:34">
      <c r="AH837" s="128" t="e">
        <f>VLOOKUP(B836,'Ma sector'!A:E,5,0)</f>
        <v>#N/A</v>
      </c>
    </row>
    <row r="838" spans="34:34">
      <c r="AH838" s="128" t="e">
        <f>VLOOKUP(B837,'Ma sector'!A:E,5,0)</f>
        <v>#N/A</v>
      </c>
    </row>
    <row r="839" spans="34:34">
      <c r="AH839" s="128" t="e">
        <f>VLOOKUP(B838,'Ma sector'!A:E,5,0)</f>
        <v>#N/A</v>
      </c>
    </row>
    <row r="840" spans="34:34">
      <c r="AH840" s="128" t="e">
        <f>VLOOKUP(B839,'Ma sector'!A:E,5,0)</f>
        <v>#N/A</v>
      </c>
    </row>
    <row r="841" spans="34:34">
      <c r="AH841" s="128" t="e">
        <f>VLOOKUP(B840,'Ma sector'!A:E,5,0)</f>
        <v>#N/A</v>
      </c>
    </row>
    <row r="842" spans="34:34">
      <c r="AH842" s="128" t="e">
        <f>VLOOKUP(B841,'Ma sector'!A:E,5,0)</f>
        <v>#N/A</v>
      </c>
    </row>
    <row r="843" spans="34:34">
      <c r="AH843" s="128" t="e">
        <f>VLOOKUP(B842,'Ma sector'!A:E,5,0)</f>
        <v>#N/A</v>
      </c>
    </row>
    <row r="844" spans="34:34">
      <c r="AH844" s="128" t="e">
        <f>VLOOKUP(B843,'Ma sector'!A:E,5,0)</f>
        <v>#N/A</v>
      </c>
    </row>
    <row r="845" spans="34:34">
      <c r="AH845" s="128" t="e">
        <f>VLOOKUP(B844,'Ma sector'!A:E,5,0)</f>
        <v>#N/A</v>
      </c>
    </row>
    <row r="846" spans="34:34">
      <c r="AH846" s="128" t="e">
        <f>VLOOKUP(B845,'Ma sector'!A:E,5,0)</f>
        <v>#N/A</v>
      </c>
    </row>
    <row r="847" spans="34:34">
      <c r="AH847" s="128" t="e">
        <f>VLOOKUP(B846,'Ma sector'!A:E,5,0)</f>
        <v>#N/A</v>
      </c>
    </row>
    <row r="848" spans="34:34">
      <c r="AH848" s="128" t="e">
        <f>VLOOKUP(B847,'Ma sector'!A:E,5,0)</f>
        <v>#N/A</v>
      </c>
    </row>
    <row r="849" spans="34:34">
      <c r="AH849" s="128" t="e">
        <f>VLOOKUP(B848,'Ma sector'!A:E,5,0)</f>
        <v>#N/A</v>
      </c>
    </row>
    <row r="850" spans="34:34">
      <c r="AH850" s="128" t="e">
        <f>VLOOKUP(B849,'Ma sector'!A:E,5,0)</f>
        <v>#N/A</v>
      </c>
    </row>
    <row r="851" spans="34:34">
      <c r="AH851" s="128" t="e">
        <f>VLOOKUP(B850,'Ma sector'!A:E,5,0)</f>
        <v>#N/A</v>
      </c>
    </row>
    <row r="852" spans="34:34">
      <c r="AH852" s="128" t="e">
        <f>VLOOKUP(B851,'Ma sector'!A:E,5,0)</f>
        <v>#N/A</v>
      </c>
    </row>
    <row r="853" spans="34:34">
      <c r="AH853" s="128" t="e">
        <f>VLOOKUP(B852,'Ma sector'!A:E,5,0)</f>
        <v>#N/A</v>
      </c>
    </row>
    <row r="854" spans="34:34">
      <c r="AH854" s="128" t="e">
        <f>VLOOKUP(B853,'Ma sector'!A:E,5,0)</f>
        <v>#N/A</v>
      </c>
    </row>
    <row r="855" spans="34:34">
      <c r="AH855" s="128" t="e">
        <f>VLOOKUP(B854,'Ma sector'!A:E,5,0)</f>
        <v>#N/A</v>
      </c>
    </row>
    <row r="856" spans="34:34">
      <c r="AH856" s="128" t="e">
        <f>VLOOKUP(B855,'Ma sector'!A:E,5,0)</f>
        <v>#N/A</v>
      </c>
    </row>
    <row r="857" spans="34:34">
      <c r="AH857" s="128" t="e">
        <f>VLOOKUP(B856,'Ma sector'!A:E,5,0)</f>
        <v>#N/A</v>
      </c>
    </row>
    <row r="858" spans="34:34">
      <c r="AH858" s="128" t="e">
        <f>VLOOKUP(B857,'Ma sector'!A:E,5,0)</f>
        <v>#N/A</v>
      </c>
    </row>
    <row r="859" spans="34:34">
      <c r="AH859" s="128" t="e">
        <f>VLOOKUP(B858,'Ma sector'!A:E,5,0)</f>
        <v>#N/A</v>
      </c>
    </row>
    <row r="860" spans="34:34">
      <c r="AH860" s="128" t="e">
        <f>VLOOKUP(B859,'Ma sector'!A:E,5,0)</f>
        <v>#N/A</v>
      </c>
    </row>
    <row r="861" spans="34:34">
      <c r="AH861" s="128" t="e">
        <f>VLOOKUP(B860,'Ma sector'!A:E,5,0)</f>
        <v>#N/A</v>
      </c>
    </row>
    <row r="862" spans="34:34">
      <c r="AH862" s="128" t="e">
        <f>VLOOKUP(B861,'Ma sector'!A:E,5,0)</f>
        <v>#N/A</v>
      </c>
    </row>
    <row r="863" spans="34:34">
      <c r="AH863" s="128" t="e">
        <f>VLOOKUP(B862,'Ma sector'!A:E,5,0)</f>
        <v>#N/A</v>
      </c>
    </row>
    <row r="864" spans="34:34">
      <c r="AH864" s="128" t="e">
        <f>VLOOKUP(B863,'Ma sector'!A:E,5,0)</f>
        <v>#N/A</v>
      </c>
    </row>
    <row r="865" spans="34:34">
      <c r="AH865" s="128" t="e">
        <f>VLOOKUP(B864,'Ma sector'!A:E,5,0)</f>
        <v>#N/A</v>
      </c>
    </row>
    <row r="866" spans="34:34">
      <c r="AH866" s="128" t="e">
        <f>VLOOKUP(B865,'Ma sector'!A:E,5,0)</f>
        <v>#N/A</v>
      </c>
    </row>
    <row r="867" spans="34:34">
      <c r="AH867" s="128" t="e">
        <f>VLOOKUP(B866,'Ma sector'!A:E,5,0)</f>
        <v>#N/A</v>
      </c>
    </row>
    <row r="868" spans="34:34">
      <c r="AH868" s="128" t="e">
        <f>VLOOKUP(B867,'Ma sector'!A:E,5,0)</f>
        <v>#N/A</v>
      </c>
    </row>
    <row r="869" spans="34:34">
      <c r="AH869" s="128" t="e">
        <f>VLOOKUP(B868,'Ma sector'!A:E,5,0)</f>
        <v>#N/A</v>
      </c>
    </row>
    <row r="870" spans="34:34">
      <c r="AH870" s="128" t="e">
        <f>VLOOKUP(B869,'Ma sector'!A:E,5,0)</f>
        <v>#N/A</v>
      </c>
    </row>
    <row r="871" spans="34:34">
      <c r="AH871" s="128" t="e">
        <f>VLOOKUP(B870,'Ma sector'!A:E,5,0)</f>
        <v>#N/A</v>
      </c>
    </row>
    <row r="872" spans="34:34">
      <c r="AH872" s="128" t="e">
        <f>VLOOKUP(B871,'Ma sector'!A:E,5,0)</f>
        <v>#N/A</v>
      </c>
    </row>
    <row r="873" spans="34:34">
      <c r="AH873" s="128" t="e">
        <f>VLOOKUP(B872,'Ma sector'!A:E,5,0)</f>
        <v>#N/A</v>
      </c>
    </row>
    <row r="874" spans="34:34">
      <c r="AH874" s="128" t="e">
        <f>VLOOKUP(B873,'Ma sector'!A:E,5,0)</f>
        <v>#N/A</v>
      </c>
    </row>
    <row r="875" spans="34:34">
      <c r="AH875" s="128" t="e">
        <f>VLOOKUP(B874,'Ma sector'!A:E,5,0)</f>
        <v>#N/A</v>
      </c>
    </row>
    <row r="876" spans="34:34">
      <c r="AH876" s="128" t="e">
        <f>VLOOKUP(B875,'Ma sector'!A:E,5,0)</f>
        <v>#N/A</v>
      </c>
    </row>
    <row r="877" spans="34:34">
      <c r="AH877" s="128" t="e">
        <f>VLOOKUP(B876,'Ma sector'!A:E,5,0)</f>
        <v>#N/A</v>
      </c>
    </row>
    <row r="878" spans="34:34">
      <c r="AH878" s="128" t="e">
        <f>VLOOKUP(B877,'Ma sector'!A:E,5,0)</f>
        <v>#N/A</v>
      </c>
    </row>
    <row r="879" spans="34:34">
      <c r="AH879" s="128" t="e">
        <f>VLOOKUP(B878,'Ma sector'!A:E,5,0)</f>
        <v>#N/A</v>
      </c>
    </row>
    <row r="880" spans="34:34">
      <c r="AH880" s="128" t="e">
        <f>VLOOKUP(B879,'Ma sector'!A:E,5,0)</f>
        <v>#N/A</v>
      </c>
    </row>
    <row r="881" spans="34:34">
      <c r="AH881" s="128" t="e">
        <f>VLOOKUP(B880,'Ma sector'!A:E,5,0)</f>
        <v>#N/A</v>
      </c>
    </row>
    <row r="882" spans="34:34">
      <c r="AH882" s="128" t="e">
        <f>VLOOKUP(B881,'Ma sector'!A:E,5,0)</f>
        <v>#N/A</v>
      </c>
    </row>
    <row r="883" spans="34:34">
      <c r="AH883" s="128" t="e">
        <f>VLOOKUP(B882,'Ma sector'!A:E,5,0)</f>
        <v>#N/A</v>
      </c>
    </row>
    <row r="884" spans="34:34">
      <c r="AH884" s="128" t="e">
        <f>VLOOKUP(B883,'Ma sector'!A:E,5,0)</f>
        <v>#N/A</v>
      </c>
    </row>
    <row r="885" spans="34:34">
      <c r="AH885" s="128" t="e">
        <f>VLOOKUP(B884,'Ma sector'!A:E,5,0)</f>
        <v>#N/A</v>
      </c>
    </row>
    <row r="886" spans="34:34">
      <c r="AH886" s="128" t="e">
        <f>VLOOKUP(B885,'Ma sector'!A:E,5,0)</f>
        <v>#N/A</v>
      </c>
    </row>
    <row r="887" spans="34:34">
      <c r="AH887" s="128" t="e">
        <f>VLOOKUP(B886,'Ma sector'!A:E,5,0)</f>
        <v>#N/A</v>
      </c>
    </row>
    <row r="888" spans="34:34">
      <c r="AH888" s="128" t="e">
        <f>VLOOKUP(B887,'Ma sector'!A:E,5,0)</f>
        <v>#N/A</v>
      </c>
    </row>
    <row r="889" spans="34:34">
      <c r="AH889" s="128" t="e">
        <f>VLOOKUP(B888,'Ma sector'!A:E,5,0)</f>
        <v>#N/A</v>
      </c>
    </row>
    <row r="890" spans="34:34">
      <c r="AH890" s="128" t="e">
        <f>VLOOKUP(B889,'Ma sector'!A:E,5,0)</f>
        <v>#N/A</v>
      </c>
    </row>
    <row r="891" spans="34:34">
      <c r="AH891" s="128" t="e">
        <f>VLOOKUP(B890,'Ma sector'!A:E,5,0)</f>
        <v>#N/A</v>
      </c>
    </row>
    <row r="892" spans="34:34">
      <c r="AH892" s="128" t="e">
        <f>VLOOKUP(B891,'Ma sector'!A:E,5,0)</f>
        <v>#N/A</v>
      </c>
    </row>
    <row r="893" spans="34:34">
      <c r="AH893" s="128" t="e">
        <f>VLOOKUP(B892,'Ma sector'!A:E,5,0)</f>
        <v>#N/A</v>
      </c>
    </row>
    <row r="894" spans="34:34">
      <c r="AH894" s="128" t="e">
        <f>VLOOKUP(B893,'Ma sector'!A:E,5,0)</f>
        <v>#N/A</v>
      </c>
    </row>
    <row r="895" spans="34:34">
      <c r="AH895" s="128" t="e">
        <f>VLOOKUP(B894,'Ma sector'!A:E,5,0)</f>
        <v>#N/A</v>
      </c>
    </row>
    <row r="896" spans="34:34">
      <c r="AH896" s="128" t="e">
        <f>VLOOKUP(B895,'Ma sector'!A:E,5,0)</f>
        <v>#N/A</v>
      </c>
    </row>
    <row r="897" spans="34:34">
      <c r="AH897" s="128" t="e">
        <f>VLOOKUP(B896,'Ma sector'!A:E,5,0)</f>
        <v>#N/A</v>
      </c>
    </row>
    <row r="898" spans="34:34">
      <c r="AH898" s="128" t="e">
        <f>VLOOKUP(B897,'Ma sector'!A:E,5,0)</f>
        <v>#N/A</v>
      </c>
    </row>
    <row r="899" spans="34:34">
      <c r="AH899" s="128" t="e">
        <f>VLOOKUP(B898,'Ma sector'!A:E,5,0)</f>
        <v>#N/A</v>
      </c>
    </row>
    <row r="900" spans="34:34">
      <c r="AH900" s="128" t="e">
        <f>VLOOKUP(B899,'Ma sector'!A:E,5,0)</f>
        <v>#N/A</v>
      </c>
    </row>
    <row r="901" spans="34:34">
      <c r="AH901" s="128" t="e">
        <f>VLOOKUP(B900,'Ma sector'!A:E,5,0)</f>
        <v>#N/A</v>
      </c>
    </row>
    <row r="902" spans="34:34">
      <c r="AH902" s="128" t="e">
        <f>VLOOKUP(B901,'Ma sector'!A:E,5,0)</f>
        <v>#N/A</v>
      </c>
    </row>
    <row r="903" spans="34:34">
      <c r="AH903" s="128" t="e">
        <f>VLOOKUP(B902,'Ma sector'!A:E,5,0)</f>
        <v>#N/A</v>
      </c>
    </row>
    <row r="904" spans="34:34">
      <c r="AH904" s="128" t="e">
        <f>VLOOKUP(B903,'Ma sector'!A:E,5,0)</f>
        <v>#N/A</v>
      </c>
    </row>
    <row r="905" spans="34:34">
      <c r="AH905" s="128" t="e">
        <f>VLOOKUP(B904,'Ma sector'!A:E,5,0)</f>
        <v>#N/A</v>
      </c>
    </row>
    <row r="906" spans="34:34">
      <c r="AH906" s="128" t="e">
        <f>VLOOKUP(B905,'Ma sector'!A:E,5,0)</f>
        <v>#N/A</v>
      </c>
    </row>
    <row r="907" spans="34:34">
      <c r="AH907" s="128" t="e">
        <f>VLOOKUP(B906,'Ma sector'!A:E,5,0)</f>
        <v>#N/A</v>
      </c>
    </row>
    <row r="908" spans="34:34">
      <c r="AH908" s="128" t="e">
        <f>VLOOKUP(B907,'Ma sector'!A:E,5,0)</f>
        <v>#N/A</v>
      </c>
    </row>
    <row r="909" spans="34:34">
      <c r="AH909" s="128" t="e">
        <f>VLOOKUP(B908,'Ma sector'!A:E,5,0)</f>
        <v>#N/A</v>
      </c>
    </row>
    <row r="910" spans="34:34">
      <c r="AH910" s="128" t="e">
        <f>VLOOKUP(B909,'Ma sector'!A:E,5,0)</f>
        <v>#N/A</v>
      </c>
    </row>
    <row r="911" spans="34:34">
      <c r="AH911" s="128" t="e">
        <f>VLOOKUP(B910,'Ma sector'!A:E,5,0)</f>
        <v>#N/A</v>
      </c>
    </row>
    <row r="912" spans="34:34">
      <c r="AH912" s="128" t="e">
        <f>VLOOKUP(B911,'Ma sector'!A:E,5,0)</f>
        <v>#N/A</v>
      </c>
    </row>
    <row r="913" spans="34:34">
      <c r="AH913" s="128" t="e">
        <f>VLOOKUP(B912,'Ma sector'!A:E,5,0)</f>
        <v>#N/A</v>
      </c>
    </row>
    <row r="914" spans="34:34">
      <c r="AH914" s="128" t="e">
        <f>VLOOKUP(B913,'Ma sector'!A:E,5,0)</f>
        <v>#N/A</v>
      </c>
    </row>
    <row r="915" spans="34:34">
      <c r="AH915" s="128" t="e">
        <f>VLOOKUP(B914,'Ma sector'!A:E,5,0)</f>
        <v>#N/A</v>
      </c>
    </row>
    <row r="916" spans="34:34">
      <c r="AH916" s="128" t="e">
        <f>VLOOKUP(B915,'Ma sector'!A:E,5,0)</f>
        <v>#N/A</v>
      </c>
    </row>
    <row r="917" spans="34:34">
      <c r="AH917" s="128" t="e">
        <f>VLOOKUP(B916,'Ma sector'!A:E,5,0)</f>
        <v>#N/A</v>
      </c>
    </row>
    <row r="918" spans="34:34">
      <c r="AH918" s="128" t="e">
        <f>VLOOKUP(B917,'Ma sector'!A:E,5,0)</f>
        <v>#N/A</v>
      </c>
    </row>
    <row r="919" spans="34:34">
      <c r="AH919" s="128" t="e">
        <f>VLOOKUP(B918,'Ma sector'!A:E,5,0)</f>
        <v>#N/A</v>
      </c>
    </row>
    <row r="920" spans="34:34">
      <c r="AH920" s="128" t="e">
        <f>VLOOKUP(B919,'Ma sector'!A:E,5,0)</f>
        <v>#N/A</v>
      </c>
    </row>
    <row r="921" spans="34:34">
      <c r="AH921" s="128" t="e">
        <f>VLOOKUP(B920,'Ma sector'!A:E,5,0)</f>
        <v>#N/A</v>
      </c>
    </row>
    <row r="922" spans="34:34">
      <c r="AH922" s="128" t="e">
        <f>VLOOKUP(B921,'Ma sector'!A:E,5,0)</f>
        <v>#N/A</v>
      </c>
    </row>
    <row r="923" spans="34:34">
      <c r="AH923" s="128" t="e">
        <f>VLOOKUP(B922,'Ma sector'!A:E,5,0)</f>
        <v>#N/A</v>
      </c>
    </row>
    <row r="924" spans="34:34">
      <c r="AH924" s="128" t="e">
        <f>VLOOKUP(B923,'Ma sector'!A:E,5,0)</f>
        <v>#N/A</v>
      </c>
    </row>
    <row r="925" spans="34:34">
      <c r="AH925" s="128" t="e">
        <f>VLOOKUP(B924,'Ma sector'!A:E,5,0)</f>
        <v>#N/A</v>
      </c>
    </row>
    <row r="926" spans="34:34">
      <c r="AH926" s="128" t="e">
        <f>VLOOKUP(B925,'Ma sector'!A:E,5,0)</f>
        <v>#N/A</v>
      </c>
    </row>
    <row r="927" spans="34:34">
      <c r="AH927" s="128" t="e">
        <f>VLOOKUP(B926,'Ma sector'!A:E,5,0)</f>
        <v>#N/A</v>
      </c>
    </row>
    <row r="928" spans="34:34">
      <c r="AH928" s="128" t="e">
        <f>VLOOKUP(B927,'Ma sector'!A:E,5,0)</f>
        <v>#N/A</v>
      </c>
    </row>
    <row r="929" spans="34:34">
      <c r="AH929" s="128" t="e">
        <f>VLOOKUP(B928,'Ma sector'!A:E,5,0)</f>
        <v>#N/A</v>
      </c>
    </row>
    <row r="930" spans="34:34">
      <c r="AH930" s="128" t="e">
        <f>VLOOKUP(B929,'Ma sector'!A:E,5,0)</f>
        <v>#N/A</v>
      </c>
    </row>
    <row r="931" spans="34:34">
      <c r="AH931" s="128" t="e">
        <f>VLOOKUP(B930,'Ma sector'!A:E,5,0)</f>
        <v>#N/A</v>
      </c>
    </row>
    <row r="932" spans="34:34">
      <c r="AH932" s="128" t="e">
        <f>VLOOKUP(B931,'Ma sector'!A:E,5,0)</f>
        <v>#N/A</v>
      </c>
    </row>
    <row r="933" spans="34:34">
      <c r="AH933" s="128" t="e">
        <f>VLOOKUP(B932,'Ma sector'!A:E,5,0)</f>
        <v>#N/A</v>
      </c>
    </row>
    <row r="934" spans="34:34">
      <c r="AH934" s="128" t="e">
        <f>VLOOKUP(B933,'Ma sector'!A:E,5,0)</f>
        <v>#N/A</v>
      </c>
    </row>
    <row r="935" spans="34:34">
      <c r="AH935" s="128" t="e">
        <f>VLOOKUP(B934,'Ma sector'!A:E,5,0)</f>
        <v>#N/A</v>
      </c>
    </row>
    <row r="936" spans="34:34">
      <c r="AH936" s="128" t="e">
        <f>VLOOKUP(B935,'Ma sector'!A:E,5,0)</f>
        <v>#N/A</v>
      </c>
    </row>
    <row r="937" spans="34:34">
      <c r="AH937" s="128" t="e">
        <f>VLOOKUP(B936,'Ma sector'!A:E,5,0)</f>
        <v>#N/A</v>
      </c>
    </row>
    <row r="938" spans="34:34">
      <c r="AH938" s="128" t="e">
        <f>VLOOKUP(B937,'Ma sector'!A:E,5,0)</f>
        <v>#N/A</v>
      </c>
    </row>
    <row r="939" spans="34:34">
      <c r="AH939" s="128" t="e">
        <f>VLOOKUP(B938,'Ma sector'!A:E,5,0)</f>
        <v>#N/A</v>
      </c>
    </row>
    <row r="940" spans="34:34">
      <c r="AH940" s="128" t="e">
        <f>VLOOKUP(B939,'Ma sector'!A:E,5,0)</f>
        <v>#N/A</v>
      </c>
    </row>
    <row r="941" spans="34:34">
      <c r="AH941" s="128" t="e">
        <f>VLOOKUP(B940,'Ma sector'!A:E,5,0)</f>
        <v>#N/A</v>
      </c>
    </row>
    <row r="942" spans="34:34">
      <c r="AH942" s="128" t="e">
        <f>VLOOKUP(B941,'Ma sector'!A:E,5,0)</f>
        <v>#N/A</v>
      </c>
    </row>
    <row r="943" spans="34:34">
      <c r="AH943" s="128" t="e">
        <f>VLOOKUP(B942,'Ma sector'!A:E,5,0)</f>
        <v>#N/A</v>
      </c>
    </row>
    <row r="944" spans="34:34">
      <c r="AH944" s="128" t="e">
        <f>VLOOKUP(B943,'Ma sector'!A:E,5,0)</f>
        <v>#N/A</v>
      </c>
    </row>
    <row r="945" spans="34:34">
      <c r="AH945" s="128" t="e">
        <f>VLOOKUP(B944,'Ma sector'!A:E,5,0)</f>
        <v>#N/A</v>
      </c>
    </row>
    <row r="946" spans="34:34">
      <c r="AH946" s="128" t="e">
        <f>VLOOKUP(B945,'Ma sector'!A:E,5,0)</f>
        <v>#N/A</v>
      </c>
    </row>
    <row r="947" spans="34:34">
      <c r="AH947" s="128" t="e">
        <f>VLOOKUP(B946,'Ma sector'!A:E,5,0)</f>
        <v>#N/A</v>
      </c>
    </row>
    <row r="948" spans="34:34">
      <c r="AH948" s="128" t="e">
        <f>VLOOKUP(B947,'Ma sector'!A:E,5,0)</f>
        <v>#N/A</v>
      </c>
    </row>
    <row r="949" spans="34:34">
      <c r="AH949" s="128" t="e">
        <f>VLOOKUP(B948,'Ma sector'!A:E,5,0)</f>
        <v>#N/A</v>
      </c>
    </row>
    <row r="950" spans="34:34">
      <c r="AH950" s="128" t="e">
        <f>VLOOKUP(B949,'Ma sector'!A:E,5,0)</f>
        <v>#N/A</v>
      </c>
    </row>
    <row r="951" spans="34:34">
      <c r="AH951" s="128" t="e">
        <f>VLOOKUP(B950,'Ma sector'!A:E,5,0)</f>
        <v>#N/A</v>
      </c>
    </row>
    <row r="952" spans="34:34">
      <c r="AH952" s="128" t="e">
        <f>VLOOKUP(B951,'Ma sector'!A:E,5,0)</f>
        <v>#N/A</v>
      </c>
    </row>
    <row r="953" spans="34:34">
      <c r="AH953" s="128" t="e">
        <f>VLOOKUP(B952,'Ma sector'!A:E,5,0)</f>
        <v>#N/A</v>
      </c>
    </row>
    <row r="954" spans="34:34">
      <c r="AH954" s="128" t="e">
        <f>VLOOKUP(B953,'Ma sector'!A:E,5,0)</f>
        <v>#N/A</v>
      </c>
    </row>
    <row r="955" spans="34:34">
      <c r="AH955" s="128" t="e">
        <f>VLOOKUP(B954,'Ma sector'!A:E,5,0)</f>
        <v>#N/A</v>
      </c>
    </row>
    <row r="956" spans="34:34">
      <c r="AH956" s="128" t="e">
        <f>VLOOKUP(B955,'Ma sector'!A:E,5,0)</f>
        <v>#N/A</v>
      </c>
    </row>
    <row r="957" spans="34:34">
      <c r="AH957" s="128" t="e">
        <f>VLOOKUP(B956,'Ma sector'!A:E,5,0)</f>
        <v>#N/A</v>
      </c>
    </row>
    <row r="958" spans="34:34">
      <c r="AH958" s="128" t="e">
        <f>VLOOKUP(B957,'Ma sector'!A:E,5,0)</f>
        <v>#N/A</v>
      </c>
    </row>
    <row r="959" spans="34:34">
      <c r="AH959" s="128" t="e">
        <f>VLOOKUP(B958,'Ma sector'!A:E,5,0)</f>
        <v>#N/A</v>
      </c>
    </row>
    <row r="960" spans="34:34">
      <c r="AH960" s="128" t="e">
        <f>VLOOKUP(B959,'Ma sector'!A:E,5,0)</f>
        <v>#N/A</v>
      </c>
    </row>
    <row r="961" spans="34:34">
      <c r="AH961" s="128" t="e">
        <f>VLOOKUP(B960,'Ma sector'!A:E,5,0)</f>
        <v>#N/A</v>
      </c>
    </row>
    <row r="962" spans="34:34">
      <c r="AH962" s="128" t="e">
        <f>VLOOKUP(B961,'Ma sector'!A:E,5,0)</f>
        <v>#N/A</v>
      </c>
    </row>
    <row r="963" spans="34:34">
      <c r="AH963" s="128" t="e">
        <f>VLOOKUP(B962,'Ma sector'!A:E,5,0)</f>
        <v>#N/A</v>
      </c>
    </row>
    <row r="964" spans="34:34">
      <c r="AH964" s="128" t="e">
        <f>VLOOKUP(B963,'Ma sector'!A:E,5,0)</f>
        <v>#N/A</v>
      </c>
    </row>
    <row r="965" spans="34:34">
      <c r="AH965" s="128" t="e">
        <f>VLOOKUP(B964,'Ma sector'!A:E,5,0)</f>
        <v>#N/A</v>
      </c>
    </row>
    <row r="966" spans="34:34">
      <c r="AH966" s="128" t="e">
        <f>VLOOKUP(B965,'Ma sector'!A:E,5,0)</f>
        <v>#N/A</v>
      </c>
    </row>
    <row r="967" spans="34:34">
      <c r="AH967" s="128" t="e">
        <f>VLOOKUP(B966,'Ma sector'!A:E,5,0)</f>
        <v>#N/A</v>
      </c>
    </row>
    <row r="968" spans="34:34">
      <c r="AH968" s="128" t="e">
        <f>VLOOKUP(B967,'Ma sector'!A:E,5,0)</f>
        <v>#N/A</v>
      </c>
    </row>
    <row r="969" spans="34:34">
      <c r="AH969" s="128" t="e">
        <f>VLOOKUP(B968,'Ma sector'!A:E,5,0)</f>
        <v>#N/A</v>
      </c>
    </row>
    <row r="970" spans="34:34">
      <c r="AH970" s="128" t="e">
        <f>VLOOKUP(B969,'Ma sector'!A:E,5,0)</f>
        <v>#N/A</v>
      </c>
    </row>
    <row r="971" spans="34:34">
      <c r="AH971" s="128" t="e">
        <f>VLOOKUP(B970,'Ma sector'!A:E,5,0)</f>
        <v>#N/A</v>
      </c>
    </row>
    <row r="972" spans="34:34">
      <c r="AH972" s="128" t="e">
        <f>VLOOKUP(B971,'Ma sector'!A:E,5,0)</f>
        <v>#N/A</v>
      </c>
    </row>
    <row r="973" spans="34:34">
      <c r="AH973" s="128" t="e">
        <f>VLOOKUP(B972,'Ma sector'!A:E,5,0)</f>
        <v>#N/A</v>
      </c>
    </row>
    <row r="974" spans="34:34">
      <c r="AH974" s="128" t="e">
        <f>VLOOKUP(B973,'Ma sector'!A:E,5,0)</f>
        <v>#N/A</v>
      </c>
    </row>
    <row r="975" spans="34:34">
      <c r="AH975" s="128" t="e">
        <f>VLOOKUP(B974,'Ma sector'!A:E,5,0)</f>
        <v>#N/A</v>
      </c>
    </row>
    <row r="976" spans="34:34">
      <c r="AH976" s="128" t="e">
        <f>VLOOKUP(B975,'Ma sector'!A:E,5,0)</f>
        <v>#N/A</v>
      </c>
    </row>
    <row r="977" spans="34:34">
      <c r="AH977" s="128" t="e">
        <f>VLOOKUP(B976,'Ma sector'!A:E,5,0)</f>
        <v>#N/A</v>
      </c>
    </row>
    <row r="978" spans="34:34">
      <c r="AH978" s="128" t="e">
        <f>VLOOKUP(B977,'Ma sector'!A:E,5,0)</f>
        <v>#N/A</v>
      </c>
    </row>
    <row r="979" spans="34:34">
      <c r="AH979" s="128" t="e">
        <f>VLOOKUP(B978,'Ma sector'!A:E,5,0)</f>
        <v>#N/A</v>
      </c>
    </row>
    <row r="980" spans="34:34">
      <c r="AH980" s="128" t="e">
        <f>VLOOKUP(B979,'Ma sector'!A:E,5,0)</f>
        <v>#N/A</v>
      </c>
    </row>
    <row r="981" spans="34:34">
      <c r="AH981" s="128" t="e">
        <f>VLOOKUP(B980,'Ma sector'!A:E,5,0)</f>
        <v>#N/A</v>
      </c>
    </row>
    <row r="982" spans="34:34">
      <c r="AH982" s="128" t="e">
        <f>VLOOKUP(B981,'Ma sector'!A:E,5,0)</f>
        <v>#N/A</v>
      </c>
    </row>
    <row r="983" spans="34:34">
      <c r="AH983" s="128" t="e">
        <f>VLOOKUP(B982,'Ma sector'!A:E,5,0)</f>
        <v>#N/A</v>
      </c>
    </row>
    <row r="984" spans="34:34">
      <c r="AH984" s="128" t="e">
        <f>VLOOKUP(B983,'Ma sector'!A:E,5,0)</f>
        <v>#N/A</v>
      </c>
    </row>
    <row r="985" spans="34:34">
      <c r="AH985" s="128" t="e">
        <f>VLOOKUP(B984,'Ma sector'!A:E,5,0)</f>
        <v>#N/A</v>
      </c>
    </row>
    <row r="986" spans="34:34">
      <c r="AH986" s="128" t="e">
        <f>VLOOKUP(B985,'Ma sector'!A:E,5,0)</f>
        <v>#N/A</v>
      </c>
    </row>
    <row r="987" spans="34:34">
      <c r="AH987" s="128" t="e">
        <f>VLOOKUP(B986,'Ma sector'!A:E,5,0)</f>
        <v>#N/A</v>
      </c>
    </row>
    <row r="988" spans="34:34">
      <c r="AH988" s="128" t="e">
        <f>VLOOKUP(B987,'Ma sector'!A:E,5,0)</f>
        <v>#N/A</v>
      </c>
    </row>
    <row r="989" spans="34:34">
      <c r="AH989" s="128" t="e">
        <f>VLOOKUP(B988,'Ma sector'!A:E,5,0)</f>
        <v>#N/A</v>
      </c>
    </row>
    <row r="990" spans="34:34">
      <c r="AH990" s="128" t="e">
        <f>VLOOKUP(B989,'Ma sector'!A:E,5,0)</f>
        <v>#N/A</v>
      </c>
    </row>
    <row r="991" spans="34:34">
      <c r="AH991" s="128" t="e">
        <f>VLOOKUP(B990,'Ma sector'!A:E,5,0)</f>
        <v>#N/A</v>
      </c>
    </row>
    <row r="992" spans="34:34">
      <c r="AH992" s="128" t="e">
        <f>VLOOKUP(B991,'Ma sector'!A:E,5,0)</f>
        <v>#N/A</v>
      </c>
    </row>
    <row r="993" spans="34:34">
      <c r="AH993" s="128" t="e">
        <f>VLOOKUP(B992,'Ma sector'!A:E,5,0)</f>
        <v>#N/A</v>
      </c>
    </row>
    <row r="994" spans="34:34">
      <c r="AH994" s="128" t="e">
        <f>VLOOKUP(B993,'Ma sector'!A:E,5,0)</f>
        <v>#N/A</v>
      </c>
    </row>
    <row r="995" spans="34:34">
      <c r="AH995" s="128" t="e">
        <f>VLOOKUP(B994,'Ma sector'!A:E,5,0)</f>
        <v>#N/A</v>
      </c>
    </row>
    <row r="996" spans="34:34">
      <c r="AH996" s="128" t="e">
        <f>VLOOKUP(B995,'Ma sector'!A:E,5,0)</f>
        <v>#N/A</v>
      </c>
    </row>
    <row r="997" spans="34:34">
      <c r="AH997" s="128" t="e">
        <f>VLOOKUP(B996,'Ma sector'!A:E,5,0)</f>
        <v>#N/A</v>
      </c>
    </row>
    <row r="998" spans="34:34">
      <c r="AH998" s="128" t="e">
        <f>VLOOKUP(B997,'Ma sector'!A:E,5,0)</f>
        <v>#N/A</v>
      </c>
    </row>
    <row r="999" spans="34:34">
      <c r="AH999" s="128" t="e">
        <f>VLOOKUP(B998,'Ma sector'!A:E,5,0)</f>
        <v>#N/A</v>
      </c>
    </row>
    <row r="1000" spans="34:34">
      <c r="AH1000" s="128" t="e">
        <f>VLOOKUP(B999,'Ma sector'!A:E,5,0)</f>
        <v>#N/A</v>
      </c>
    </row>
    <row r="1001" spans="34:34">
      <c r="AH1001" s="128" t="e">
        <f>VLOOKUP(B1000,'Ma sector'!A:E,5,0)</f>
        <v>#N/A</v>
      </c>
    </row>
    <row r="1002" spans="34:34">
      <c r="AH1002" s="128" t="e">
        <f>VLOOKUP(B1001,'Ma sector'!A:E,5,0)</f>
        <v>#N/A</v>
      </c>
    </row>
    <row r="1003" spans="34:34">
      <c r="AH1003" s="128" t="e">
        <f>VLOOKUP(B1002,'Ma sector'!A:E,5,0)</f>
        <v>#N/A</v>
      </c>
    </row>
    <row r="1004" spans="34:34">
      <c r="AH1004" s="128" t="e">
        <f>VLOOKUP(B1003,'Ma sector'!A:E,5,0)</f>
        <v>#N/A</v>
      </c>
    </row>
    <row r="1005" spans="34:34">
      <c r="AH1005" s="128" t="e">
        <f>VLOOKUP(B1004,'Ma sector'!A:E,5,0)</f>
        <v>#N/A</v>
      </c>
    </row>
    <row r="1006" spans="34:34">
      <c r="AH1006" s="128" t="e">
        <f>VLOOKUP(B1005,'Ma sector'!A:E,5,0)</f>
        <v>#N/A</v>
      </c>
    </row>
    <row r="1007" spans="34:34">
      <c r="AH1007" s="128" t="e">
        <f>VLOOKUP(B1006,'Ma sector'!A:E,5,0)</f>
        <v>#N/A</v>
      </c>
    </row>
    <row r="1008" spans="34:34">
      <c r="AH1008" s="128" t="e">
        <f>VLOOKUP(B1007,'Ma sector'!A:E,5,0)</f>
        <v>#N/A</v>
      </c>
    </row>
    <row r="1009" spans="34:34">
      <c r="AH1009" s="128" t="e">
        <f>VLOOKUP(B1008,'Ma sector'!A:E,5,0)</f>
        <v>#N/A</v>
      </c>
    </row>
    <row r="1010" spans="34:34">
      <c r="AH1010" s="128" t="e">
        <f>VLOOKUP(B1009,'Ma sector'!A:E,5,0)</f>
        <v>#N/A</v>
      </c>
    </row>
    <row r="1011" spans="34:34">
      <c r="AH1011" s="128" t="e">
        <f>VLOOKUP(B1010,'Ma sector'!A:E,5,0)</f>
        <v>#N/A</v>
      </c>
    </row>
    <row r="1012" spans="34:34">
      <c r="AH1012" s="128" t="e">
        <f>VLOOKUP(B1011,'Ma sector'!A:E,5,0)</f>
        <v>#N/A</v>
      </c>
    </row>
    <row r="1013" spans="34:34">
      <c r="AH1013" s="128" t="e">
        <f>VLOOKUP(B1012,'Ma sector'!A:E,5,0)</f>
        <v>#N/A</v>
      </c>
    </row>
    <row r="1014" spans="34:34">
      <c r="AH1014" s="128" t="e">
        <f>VLOOKUP(B1013,'Ma sector'!A:E,5,0)</f>
        <v>#N/A</v>
      </c>
    </row>
    <row r="1015" spans="34:34">
      <c r="AH1015" s="128" t="e">
        <f>VLOOKUP(B1014,'Ma sector'!A:E,5,0)</f>
        <v>#N/A</v>
      </c>
    </row>
    <row r="1016" spans="34:34">
      <c r="AH1016" s="128" t="e">
        <f>VLOOKUP(B1015,'Ma sector'!A:E,5,0)</f>
        <v>#N/A</v>
      </c>
    </row>
    <row r="1017" spans="34:34">
      <c r="AH1017" s="128" t="e">
        <f>VLOOKUP(B1016,'Ma sector'!A:E,5,0)</f>
        <v>#N/A</v>
      </c>
    </row>
    <row r="1018" spans="34:34">
      <c r="AH1018" s="128" t="e">
        <f>VLOOKUP(B1017,'Ma sector'!A:E,5,0)</f>
        <v>#N/A</v>
      </c>
    </row>
    <row r="1019" spans="34:34">
      <c r="AH1019" s="128" t="e">
        <f>VLOOKUP(B1018,'Ma sector'!A:E,5,0)</f>
        <v>#N/A</v>
      </c>
    </row>
    <row r="1020" spans="34:34">
      <c r="AH1020" s="128" t="e">
        <f>VLOOKUP(B1019,'Ma sector'!A:E,5,0)</f>
        <v>#N/A</v>
      </c>
    </row>
    <row r="1021" spans="34:34">
      <c r="AH1021" s="128" t="e">
        <f>VLOOKUP(B1020,'Ma sector'!A:E,5,0)</f>
        <v>#N/A</v>
      </c>
    </row>
    <row r="1022" spans="34:34">
      <c r="AH1022" s="128" t="e">
        <f>VLOOKUP(B1021,'Ma sector'!A:E,5,0)</f>
        <v>#N/A</v>
      </c>
    </row>
    <row r="1023" spans="34:34">
      <c r="AH1023" s="128" t="e">
        <f>VLOOKUP(B1022,'Ma sector'!A:E,5,0)</f>
        <v>#N/A</v>
      </c>
    </row>
    <row r="1024" spans="34:34">
      <c r="AH1024" s="128" t="e">
        <f>VLOOKUP(B1023,'Ma sector'!A:E,5,0)</f>
        <v>#N/A</v>
      </c>
    </row>
    <row r="1025" spans="34:34">
      <c r="AH1025" s="128" t="e">
        <f>VLOOKUP(B1024,'Ma sector'!A:E,5,0)</f>
        <v>#N/A</v>
      </c>
    </row>
    <row r="1026" spans="34:34">
      <c r="AH1026" s="128" t="e">
        <f>VLOOKUP(B1025,'Ma sector'!A:E,5,0)</f>
        <v>#N/A</v>
      </c>
    </row>
    <row r="1027" spans="34:34">
      <c r="AH1027" s="128" t="e">
        <f>VLOOKUP(B1026,'Ma sector'!A:E,5,0)</f>
        <v>#N/A</v>
      </c>
    </row>
    <row r="1028" spans="34:34">
      <c r="AH1028" s="128" t="e">
        <f>VLOOKUP(B1027,'Ma sector'!A:E,5,0)</f>
        <v>#N/A</v>
      </c>
    </row>
    <row r="1029" spans="34:34">
      <c r="AH1029" s="128" t="e">
        <f>VLOOKUP(B1028,'Ma sector'!A:E,5,0)</f>
        <v>#N/A</v>
      </c>
    </row>
    <row r="1030" spans="34:34">
      <c r="AH1030" s="128" t="e">
        <f>VLOOKUP(B1029,'Ma sector'!A:E,5,0)</f>
        <v>#N/A</v>
      </c>
    </row>
    <row r="1031" spans="34:34">
      <c r="AH1031" s="128" t="e">
        <f>VLOOKUP(B1030,'Ma sector'!A:E,5,0)</f>
        <v>#N/A</v>
      </c>
    </row>
    <row r="1032" spans="34:34">
      <c r="AH1032" s="128" t="e">
        <f>VLOOKUP(B1031,'Ma sector'!A:E,5,0)</f>
        <v>#N/A</v>
      </c>
    </row>
    <row r="1033" spans="34:34">
      <c r="AH1033" s="128" t="e">
        <f>VLOOKUP(B1032,'Ma sector'!A:E,5,0)</f>
        <v>#N/A</v>
      </c>
    </row>
    <row r="1034" spans="34:34">
      <c r="AH1034" s="128" t="e">
        <f>VLOOKUP(B1033,'Ma sector'!A:E,5,0)</f>
        <v>#N/A</v>
      </c>
    </row>
    <row r="1035" spans="34:34">
      <c r="AH1035" s="128" t="e">
        <f>VLOOKUP(B1034,'Ma sector'!A:E,5,0)</f>
        <v>#N/A</v>
      </c>
    </row>
    <row r="1036" spans="34:34">
      <c r="AH1036" s="128" t="e">
        <f>VLOOKUP(B1035,'Ma sector'!A:E,5,0)</f>
        <v>#N/A</v>
      </c>
    </row>
    <row r="1037" spans="34:34">
      <c r="AH1037" s="128" t="e">
        <f>VLOOKUP(B1036,'Ma sector'!A:E,5,0)</f>
        <v>#N/A</v>
      </c>
    </row>
    <row r="1038" spans="34:34">
      <c r="AH1038" s="128" t="e">
        <f>VLOOKUP(B1037,'Ma sector'!A:E,5,0)</f>
        <v>#N/A</v>
      </c>
    </row>
    <row r="1039" spans="34:34">
      <c r="AH1039" s="128" t="e">
        <f>VLOOKUP(B1038,'Ma sector'!A:E,5,0)</f>
        <v>#N/A</v>
      </c>
    </row>
    <row r="1040" spans="34:34">
      <c r="AH1040" s="128" t="e">
        <f>VLOOKUP(B1039,'Ma sector'!A:E,5,0)</f>
        <v>#N/A</v>
      </c>
    </row>
    <row r="1041" spans="34:34">
      <c r="AH1041" s="128" t="e">
        <f>VLOOKUP(B1040,'Ma sector'!A:E,5,0)</f>
        <v>#N/A</v>
      </c>
    </row>
    <row r="1042" spans="34:34">
      <c r="AH1042" s="128" t="e">
        <f>VLOOKUP(B1041,'Ma sector'!A:E,5,0)</f>
        <v>#N/A</v>
      </c>
    </row>
    <row r="1043" spans="34:34">
      <c r="AH1043" s="128" t="e">
        <f>VLOOKUP(B1042,'Ma sector'!A:E,5,0)</f>
        <v>#N/A</v>
      </c>
    </row>
    <row r="1044" spans="34:34">
      <c r="AH1044" s="128" t="e">
        <f>VLOOKUP(B1043,'Ma sector'!A:E,5,0)</f>
        <v>#N/A</v>
      </c>
    </row>
    <row r="1045" spans="34:34">
      <c r="AH1045" s="128" t="e">
        <f>VLOOKUP(B1044,'Ma sector'!A:E,5,0)</f>
        <v>#N/A</v>
      </c>
    </row>
    <row r="1046" spans="34:34">
      <c r="AH1046" s="128" t="e">
        <f>VLOOKUP(B1045,'Ma sector'!A:E,5,0)</f>
        <v>#N/A</v>
      </c>
    </row>
    <row r="1047" spans="34:34">
      <c r="AH1047" s="128" t="e">
        <f>VLOOKUP(B1046,'Ma sector'!A:E,5,0)</f>
        <v>#N/A</v>
      </c>
    </row>
    <row r="1048" spans="34:34">
      <c r="AH1048" s="128" t="e">
        <f>VLOOKUP(B1047,'Ma sector'!A:E,5,0)</f>
        <v>#N/A</v>
      </c>
    </row>
    <row r="1049" spans="34:34">
      <c r="AH1049" s="128" t="e">
        <f>VLOOKUP(B1048,'Ma sector'!A:E,5,0)</f>
        <v>#N/A</v>
      </c>
    </row>
    <row r="1050" spans="34:34">
      <c r="AH1050" s="128" t="e">
        <f>VLOOKUP(B1049,'Ma sector'!A:E,5,0)</f>
        <v>#N/A</v>
      </c>
    </row>
    <row r="1051" spans="34:34">
      <c r="AH1051" s="128" t="e">
        <f>VLOOKUP(B1050,'Ma sector'!A:E,5,0)</f>
        <v>#N/A</v>
      </c>
    </row>
    <row r="1052" spans="34:34">
      <c r="AH1052" s="128" t="e">
        <f>VLOOKUP(B1051,'Ma sector'!A:E,5,0)</f>
        <v>#N/A</v>
      </c>
    </row>
    <row r="1053" spans="34:34">
      <c r="AH1053" s="128" t="e">
        <f>VLOOKUP(B1052,'Ma sector'!A:E,5,0)</f>
        <v>#N/A</v>
      </c>
    </row>
    <row r="1054" spans="34:34">
      <c r="AH1054" s="128" t="e">
        <f>VLOOKUP(B1053,'Ma sector'!A:E,5,0)</f>
        <v>#N/A</v>
      </c>
    </row>
    <row r="1055" spans="34:34">
      <c r="AH1055" s="128" t="e">
        <f>VLOOKUP(B1054,'Ma sector'!A:E,5,0)</f>
        <v>#N/A</v>
      </c>
    </row>
    <row r="1056" spans="34:34">
      <c r="AH1056" s="128" t="e">
        <f>VLOOKUP(B1055,'Ma sector'!A:E,5,0)</f>
        <v>#N/A</v>
      </c>
    </row>
    <row r="1057" spans="34:34">
      <c r="AH1057" s="128" t="e">
        <f>VLOOKUP(B1056,'Ma sector'!A:E,5,0)</f>
        <v>#N/A</v>
      </c>
    </row>
    <row r="1058" spans="34:34">
      <c r="AH1058" s="128" t="e">
        <f>VLOOKUP(B1057,'Ma sector'!A:E,5,0)</f>
        <v>#N/A</v>
      </c>
    </row>
    <row r="1059" spans="34:34">
      <c r="AH1059" s="128" t="e">
        <f>VLOOKUP(B1058,'Ma sector'!A:E,5,0)</f>
        <v>#N/A</v>
      </c>
    </row>
    <row r="1060" spans="34:34">
      <c r="AH1060" s="128" t="e">
        <f>VLOOKUP(B1059,'Ma sector'!A:E,5,0)</f>
        <v>#N/A</v>
      </c>
    </row>
    <row r="1061" spans="34:34">
      <c r="AH1061" s="128" t="e">
        <f>VLOOKUP(B1060,'Ma sector'!A:E,5,0)</f>
        <v>#N/A</v>
      </c>
    </row>
    <row r="1062" spans="34:34">
      <c r="AH1062" s="128" t="e">
        <f>VLOOKUP(B1061,'Ma sector'!A:E,5,0)</f>
        <v>#N/A</v>
      </c>
    </row>
    <row r="1063" spans="34:34">
      <c r="AH1063" s="128" t="e">
        <f>VLOOKUP(B1062,'Ma sector'!A:E,5,0)</f>
        <v>#N/A</v>
      </c>
    </row>
    <row r="1064" spans="34:34">
      <c r="AH1064" s="128" t="e">
        <f>VLOOKUP(B1063,'Ma sector'!A:E,5,0)</f>
        <v>#N/A</v>
      </c>
    </row>
    <row r="1065" spans="34:34">
      <c r="AH1065" s="128" t="e">
        <f>VLOOKUP(B1064,'Ma sector'!A:E,5,0)</f>
        <v>#N/A</v>
      </c>
    </row>
    <row r="1066" spans="34:34">
      <c r="AH1066" s="128" t="e">
        <f>VLOOKUP(B1065,'Ma sector'!A:E,5,0)</f>
        <v>#N/A</v>
      </c>
    </row>
    <row r="1067" spans="34:34">
      <c r="AH1067" s="128" t="e">
        <f>VLOOKUP(B1066,'Ma sector'!A:E,5,0)</f>
        <v>#N/A</v>
      </c>
    </row>
    <row r="1068" spans="34:34">
      <c r="AH1068" s="128" t="e">
        <f>VLOOKUP(B1067,'Ma sector'!A:E,5,0)</f>
        <v>#N/A</v>
      </c>
    </row>
    <row r="1069" spans="34:34">
      <c r="AH1069" s="128" t="e">
        <f>VLOOKUP(B1068,'Ma sector'!A:E,5,0)</f>
        <v>#N/A</v>
      </c>
    </row>
    <row r="1070" spans="34:34">
      <c r="AH1070" s="128" t="e">
        <f>VLOOKUP(B1069,'Ma sector'!A:E,5,0)</f>
        <v>#N/A</v>
      </c>
    </row>
    <row r="1071" spans="34:34">
      <c r="AH1071" s="128" t="e">
        <f>VLOOKUP(B1070,'Ma sector'!A:E,5,0)</f>
        <v>#N/A</v>
      </c>
    </row>
    <row r="1072" spans="34:34">
      <c r="AH1072" s="128" t="e">
        <f>VLOOKUP(B1071,'Ma sector'!A:E,5,0)</f>
        <v>#N/A</v>
      </c>
    </row>
    <row r="1073" spans="34:34">
      <c r="AH1073" s="128" t="e">
        <f>VLOOKUP(B1072,'Ma sector'!A:E,5,0)</f>
        <v>#N/A</v>
      </c>
    </row>
    <row r="1074" spans="34:34">
      <c r="AH1074" s="128" t="e">
        <f>VLOOKUP(B1073,'Ma sector'!A:E,5,0)</f>
        <v>#N/A</v>
      </c>
    </row>
    <row r="1075" spans="34:34">
      <c r="AH1075" s="128" t="e">
        <f>VLOOKUP(B1074,'Ma sector'!A:E,5,0)</f>
        <v>#N/A</v>
      </c>
    </row>
    <row r="1076" spans="34:34">
      <c r="AH1076" s="128" t="e">
        <f>VLOOKUP(B1075,'Ma sector'!A:E,5,0)</f>
        <v>#N/A</v>
      </c>
    </row>
    <row r="1077" spans="34:34">
      <c r="AH1077" s="128" t="e">
        <f>VLOOKUP(B1076,'Ma sector'!A:E,5,0)</f>
        <v>#N/A</v>
      </c>
    </row>
    <row r="1078" spans="34:34">
      <c r="AH1078" s="128" t="e">
        <f>VLOOKUP(B1077,'Ma sector'!A:E,5,0)</f>
        <v>#N/A</v>
      </c>
    </row>
    <row r="1079" spans="34:34">
      <c r="AH1079" s="128" t="e">
        <f>VLOOKUP(B1078,'Ma sector'!A:E,5,0)</f>
        <v>#N/A</v>
      </c>
    </row>
    <row r="1080" spans="34:34">
      <c r="AH1080" s="128" t="e">
        <f>VLOOKUP(B1079,'Ma sector'!A:E,5,0)</f>
        <v>#N/A</v>
      </c>
    </row>
    <row r="1081" spans="34:34">
      <c r="AH1081" s="128" t="e">
        <f>VLOOKUP(B1080,'Ma sector'!A:E,5,0)</f>
        <v>#N/A</v>
      </c>
    </row>
    <row r="1082" spans="34:34">
      <c r="AH1082" s="128" t="e">
        <f>VLOOKUP(B1081,'Ma sector'!A:E,5,0)</f>
        <v>#N/A</v>
      </c>
    </row>
    <row r="1083" spans="34:34">
      <c r="AH1083" s="128" t="e">
        <f>VLOOKUP(B1082,'Ma sector'!A:E,5,0)</f>
        <v>#N/A</v>
      </c>
    </row>
    <row r="1084" spans="34:34">
      <c r="AH1084" s="128" t="e">
        <f>VLOOKUP(B1083,'Ma sector'!A:E,5,0)</f>
        <v>#N/A</v>
      </c>
    </row>
    <row r="1085" spans="34:34">
      <c r="AH1085" s="128" t="e">
        <f>VLOOKUP(B1084,'Ma sector'!A:E,5,0)</f>
        <v>#N/A</v>
      </c>
    </row>
    <row r="1086" spans="34:34">
      <c r="AH1086" s="128" t="e">
        <f>VLOOKUP(B1085,'Ma sector'!A:E,5,0)</f>
        <v>#N/A</v>
      </c>
    </row>
    <row r="1087" spans="34:34">
      <c r="AH1087" s="128" t="e">
        <f>VLOOKUP(B1086,'Ma sector'!A:E,5,0)</f>
        <v>#N/A</v>
      </c>
    </row>
    <row r="1088" spans="34:34">
      <c r="AH1088" s="128" t="e">
        <f>VLOOKUP(B1087,'Ma sector'!A:E,5,0)</f>
        <v>#N/A</v>
      </c>
    </row>
    <row r="1089" spans="34:34">
      <c r="AH1089" s="128" t="e">
        <f>VLOOKUP(B1088,'Ma sector'!A:E,5,0)</f>
        <v>#N/A</v>
      </c>
    </row>
    <row r="1090" spans="34:34">
      <c r="AH1090" s="128" t="e">
        <f>VLOOKUP(B1089,'Ma sector'!A:E,5,0)</f>
        <v>#N/A</v>
      </c>
    </row>
    <row r="1091" spans="34:34">
      <c r="AH1091" s="128" t="e">
        <f>VLOOKUP(B1090,'Ma sector'!A:E,5,0)</f>
        <v>#N/A</v>
      </c>
    </row>
    <row r="1092" spans="34:34">
      <c r="AH1092" s="128" t="e">
        <f>VLOOKUP(B1091,'Ma sector'!A:E,5,0)</f>
        <v>#N/A</v>
      </c>
    </row>
    <row r="1093" spans="34:34">
      <c r="AH1093" s="128" t="e">
        <f>VLOOKUP(B1092,'Ma sector'!A:E,5,0)</f>
        <v>#N/A</v>
      </c>
    </row>
    <row r="1094" spans="34:34">
      <c r="AH1094" s="128" t="e">
        <f>VLOOKUP(B1093,'Ma sector'!A:E,5,0)</f>
        <v>#N/A</v>
      </c>
    </row>
    <row r="1095" spans="34:34">
      <c r="AH1095" s="128" t="e">
        <f>VLOOKUP(B1094,'Ma sector'!A:E,5,0)</f>
        <v>#N/A</v>
      </c>
    </row>
    <row r="1096" spans="34:34">
      <c r="AH1096" s="128" t="e">
        <f>VLOOKUP(B1095,'Ma sector'!A:E,5,0)</f>
        <v>#N/A</v>
      </c>
    </row>
    <row r="1097" spans="34:34">
      <c r="AH1097" s="128" t="e">
        <f>VLOOKUP(B1096,'Ma sector'!A:E,5,0)</f>
        <v>#N/A</v>
      </c>
    </row>
    <row r="1098" spans="34:34">
      <c r="AH1098" s="128" t="e">
        <f>VLOOKUP(B1097,'Ma sector'!A:E,5,0)</f>
        <v>#N/A</v>
      </c>
    </row>
    <row r="1099" spans="34:34">
      <c r="AH1099" s="128" t="e">
        <f>VLOOKUP(B1098,'Ma sector'!A:E,5,0)</f>
        <v>#N/A</v>
      </c>
    </row>
    <row r="1100" spans="34:34">
      <c r="AH1100" s="128" t="e">
        <f>VLOOKUP(B1099,'Ma sector'!A:E,5,0)</f>
        <v>#N/A</v>
      </c>
    </row>
    <row r="1101" spans="34:34">
      <c r="AH1101" s="128" t="e">
        <f>VLOOKUP(B1100,'Ma sector'!A:E,5,0)</f>
        <v>#N/A</v>
      </c>
    </row>
    <row r="1102" spans="34:34">
      <c r="AH1102" s="128" t="e">
        <f>VLOOKUP(B1101,'Ma sector'!A:E,5,0)</f>
        <v>#N/A</v>
      </c>
    </row>
    <row r="1103" spans="34:34">
      <c r="AH1103" s="128" t="e">
        <f>VLOOKUP(B1102,'Ma sector'!A:E,5,0)</f>
        <v>#N/A</v>
      </c>
    </row>
    <row r="1104" spans="34:34">
      <c r="AH1104" s="128" t="e">
        <f>VLOOKUP(B1103,'Ma sector'!A:E,5,0)</f>
        <v>#N/A</v>
      </c>
    </row>
    <row r="1105" spans="34:34">
      <c r="AH1105" s="128" t="e">
        <f>VLOOKUP(B1104,'Ma sector'!A:E,5,0)</f>
        <v>#N/A</v>
      </c>
    </row>
    <row r="1106" spans="34:34">
      <c r="AH1106" s="128" t="e">
        <f>VLOOKUP(B1105,'Ma sector'!A:E,5,0)</f>
        <v>#N/A</v>
      </c>
    </row>
    <row r="1107" spans="34:34">
      <c r="AH1107" s="128" t="e">
        <f>VLOOKUP(B1106,'Ma sector'!A:E,5,0)</f>
        <v>#N/A</v>
      </c>
    </row>
    <row r="1108" spans="34:34">
      <c r="AH1108" s="128" t="e">
        <f>VLOOKUP(B1107,'Ma sector'!A:E,5,0)</f>
        <v>#N/A</v>
      </c>
    </row>
    <row r="1109" spans="34:34">
      <c r="AH1109" s="128" t="e">
        <f>VLOOKUP(B1108,'Ma sector'!A:E,5,0)</f>
        <v>#N/A</v>
      </c>
    </row>
    <row r="1110" spans="34:34">
      <c r="AH1110" s="128" t="e">
        <f>VLOOKUP(B1109,'Ma sector'!A:E,5,0)</f>
        <v>#N/A</v>
      </c>
    </row>
    <row r="1111" spans="34:34">
      <c r="AH1111" s="128" t="e">
        <f>VLOOKUP(B1110,'Ma sector'!A:E,5,0)</f>
        <v>#N/A</v>
      </c>
    </row>
    <row r="1112" spans="34:34">
      <c r="AH1112" s="128" t="e">
        <f>VLOOKUP(B1111,'Ma sector'!A:E,5,0)</f>
        <v>#N/A</v>
      </c>
    </row>
    <row r="1113" spans="34:34">
      <c r="AH1113" s="128" t="e">
        <f>VLOOKUP(B1112,'Ma sector'!A:E,5,0)</f>
        <v>#N/A</v>
      </c>
    </row>
    <row r="1114" spans="34:34">
      <c r="AH1114" s="128" t="e">
        <f>VLOOKUP(B1113,'Ma sector'!A:E,5,0)</f>
        <v>#N/A</v>
      </c>
    </row>
    <row r="1115" spans="34:34">
      <c r="AH1115" s="128" t="e">
        <f>VLOOKUP(B1114,'Ma sector'!A:E,5,0)</f>
        <v>#N/A</v>
      </c>
    </row>
    <row r="1116" spans="34:34">
      <c r="AH1116" s="128" t="e">
        <f>VLOOKUP(B1115,'Ma sector'!A:E,5,0)</f>
        <v>#N/A</v>
      </c>
    </row>
    <row r="1117" spans="34:34">
      <c r="AH1117" s="128" t="e">
        <f>VLOOKUP(B1116,'Ma sector'!A:E,5,0)</f>
        <v>#N/A</v>
      </c>
    </row>
    <row r="1118" spans="34:34">
      <c r="AH1118" s="128" t="e">
        <f>VLOOKUP(B1117,'Ma sector'!A:E,5,0)</f>
        <v>#N/A</v>
      </c>
    </row>
    <row r="1119" spans="34:34">
      <c r="AH1119" s="128" t="e">
        <f>VLOOKUP(B1118,'Ma sector'!A:E,5,0)</f>
        <v>#N/A</v>
      </c>
    </row>
    <row r="1120" spans="34:34">
      <c r="AH1120" s="128" t="e">
        <f>VLOOKUP(B1119,'Ma sector'!A:E,5,0)</f>
        <v>#N/A</v>
      </c>
    </row>
    <row r="1121" spans="34:34">
      <c r="AH1121" s="128" t="e">
        <f>VLOOKUP(B1120,'Ma sector'!A:E,5,0)</f>
        <v>#N/A</v>
      </c>
    </row>
    <row r="1122" spans="34:34">
      <c r="AH1122" s="128" t="e">
        <f>VLOOKUP(B1121,'Ma sector'!A:E,5,0)</f>
        <v>#N/A</v>
      </c>
    </row>
    <row r="1123" spans="34:34">
      <c r="AH1123" s="128" t="e">
        <f>VLOOKUP(B1122,'Ma sector'!A:E,5,0)</f>
        <v>#N/A</v>
      </c>
    </row>
    <row r="1124" spans="34:34">
      <c r="AH1124" s="128" t="e">
        <f>VLOOKUP(B1123,'Ma sector'!A:E,5,0)</f>
        <v>#N/A</v>
      </c>
    </row>
    <row r="1125" spans="34:34">
      <c r="AH1125" s="128" t="e">
        <f>VLOOKUP(B1124,'Ma sector'!A:E,5,0)</f>
        <v>#N/A</v>
      </c>
    </row>
    <row r="1126" spans="34:34">
      <c r="AH1126" s="128" t="e">
        <f>VLOOKUP(B1125,'Ma sector'!A:E,5,0)</f>
        <v>#N/A</v>
      </c>
    </row>
    <row r="1127" spans="34:34">
      <c r="AH1127" s="128" t="e">
        <f>VLOOKUP(B1126,'Ma sector'!A:E,5,0)</f>
        <v>#N/A</v>
      </c>
    </row>
    <row r="1128" spans="34:34">
      <c r="AH1128" s="128" t="e">
        <f>VLOOKUP(B1127,'Ma sector'!A:E,5,0)</f>
        <v>#N/A</v>
      </c>
    </row>
    <row r="1129" spans="34:34">
      <c r="AH1129" s="128" t="e">
        <f>VLOOKUP(B1128,'Ma sector'!A:E,5,0)</f>
        <v>#N/A</v>
      </c>
    </row>
    <row r="1130" spans="34:34">
      <c r="AH1130" s="128" t="e">
        <f>VLOOKUP(B1129,'Ma sector'!A:E,5,0)</f>
        <v>#N/A</v>
      </c>
    </row>
    <row r="1131" spans="34:34">
      <c r="AH1131" s="128" t="e">
        <f>VLOOKUP(B1130,'Ma sector'!A:E,5,0)</f>
        <v>#N/A</v>
      </c>
    </row>
    <row r="1132" spans="34:34">
      <c r="AH1132" s="128" t="e">
        <f>VLOOKUP(B1131,'Ma sector'!A:E,5,0)</f>
        <v>#N/A</v>
      </c>
    </row>
    <row r="1133" spans="34:34">
      <c r="AH1133" s="128" t="e">
        <f>VLOOKUP(B1132,'Ma sector'!A:E,5,0)</f>
        <v>#N/A</v>
      </c>
    </row>
    <row r="1134" spans="34:34">
      <c r="AH1134" s="128" t="e">
        <f>VLOOKUP(B1133,'Ma sector'!A:E,5,0)</f>
        <v>#N/A</v>
      </c>
    </row>
    <row r="1135" spans="34:34">
      <c r="AH1135" s="128" t="e">
        <f>VLOOKUP(B1134,'Ma sector'!A:E,5,0)</f>
        <v>#N/A</v>
      </c>
    </row>
    <row r="1136" spans="34:34">
      <c r="AH1136" s="128" t="e">
        <f>VLOOKUP(B1135,'Ma sector'!A:E,5,0)</f>
        <v>#N/A</v>
      </c>
    </row>
    <row r="1137" spans="34:34">
      <c r="AH1137" s="128" t="e">
        <f>VLOOKUP(B1136,'Ma sector'!A:E,5,0)</f>
        <v>#N/A</v>
      </c>
    </row>
    <row r="1138" spans="34:34">
      <c r="AH1138" s="128" t="e">
        <f>VLOOKUP(B1137,'Ma sector'!A:E,5,0)</f>
        <v>#N/A</v>
      </c>
    </row>
    <row r="1139" spans="34:34">
      <c r="AH1139" s="128" t="e">
        <f>VLOOKUP(B1138,'Ma sector'!A:E,5,0)</f>
        <v>#N/A</v>
      </c>
    </row>
    <row r="1140" spans="34:34">
      <c r="AH1140" s="128" t="e">
        <f>VLOOKUP(B1139,'Ma sector'!A:E,5,0)</f>
        <v>#N/A</v>
      </c>
    </row>
    <row r="1141" spans="34:34">
      <c r="AH1141" s="128" t="e">
        <f>VLOOKUP(B1140,'Ma sector'!A:E,5,0)</f>
        <v>#N/A</v>
      </c>
    </row>
    <row r="1142" spans="34:34">
      <c r="AH1142" s="128" t="e">
        <f>VLOOKUP(B1141,'Ma sector'!A:E,5,0)</f>
        <v>#N/A</v>
      </c>
    </row>
    <row r="1143" spans="34:34">
      <c r="AH1143" s="128" t="e">
        <f>VLOOKUP(B1142,'Ma sector'!A:E,5,0)</f>
        <v>#N/A</v>
      </c>
    </row>
    <row r="1144" spans="34:34">
      <c r="AH1144" s="128" t="e">
        <f>VLOOKUP(B1143,'Ma sector'!A:E,5,0)</f>
        <v>#N/A</v>
      </c>
    </row>
    <row r="1145" spans="34:34">
      <c r="AH1145" s="128" t="e">
        <f>VLOOKUP(B1144,'Ma sector'!A:E,5,0)</f>
        <v>#N/A</v>
      </c>
    </row>
    <row r="1146" spans="34:34">
      <c r="AH1146" s="128" t="e">
        <f>VLOOKUP(B1145,'Ma sector'!A:E,5,0)</f>
        <v>#N/A</v>
      </c>
    </row>
    <row r="1147" spans="34:34">
      <c r="AH1147" s="128" t="e">
        <f>VLOOKUP(B1146,'Ma sector'!A:E,5,0)</f>
        <v>#N/A</v>
      </c>
    </row>
    <row r="1148" spans="34:34">
      <c r="AH1148" s="128" t="e">
        <f>VLOOKUP(B1147,'Ma sector'!A:E,5,0)</f>
        <v>#N/A</v>
      </c>
    </row>
    <row r="1149" spans="34:34">
      <c r="AH1149" s="128" t="e">
        <f>VLOOKUP(B1148,'Ma sector'!A:E,5,0)</f>
        <v>#N/A</v>
      </c>
    </row>
    <row r="1150" spans="34:34">
      <c r="AH1150" s="128" t="e">
        <f>VLOOKUP(B1149,'Ma sector'!A:E,5,0)</f>
        <v>#N/A</v>
      </c>
    </row>
    <row r="1151" spans="34:34">
      <c r="AH1151" s="128" t="e">
        <f>VLOOKUP(B1150,'Ma sector'!A:E,5,0)</f>
        <v>#N/A</v>
      </c>
    </row>
    <row r="1152" spans="34:34">
      <c r="AH1152" s="128" t="e">
        <f>VLOOKUP(B1151,'Ma sector'!A:E,5,0)</f>
        <v>#N/A</v>
      </c>
    </row>
    <row r="1153" spans="34:34">
      <c r="AH1153" s="128" t="e">
        <f>VLOOKUP(B1152,'Ma sector'!A:E,5,0)</f>
        <v>#N/A</v>
      </c>
    </row>
    <row r="1154" spans="34:34">
      <c r="AH1154" s="128" t="e">
        <f>VLOOKUP(B1153,'Ma sector'!A:E,5,0)</f>
        <v>#N/A</v>
      </c>
    </row>
    <row r="1155" spans="34:34">
      <c r="AH1155" s="128" t="e">
        <f>VLOOKUP(B1154,'Ma sector'!A:E,5,0)</f>
        <v>#N/A</v>
      </c>
    </row>
    <row r="1156" spans="34:34">
      <c r="AH1156" s="128" t="e">
        <f>VLOOKUP(B1155,'Ma sector'!A:E,5,0)</f>
        <v>#N/A</v>
      </c>
    </row>
    <row r="1157" spans="34:34">
      <c r="AH1157" s="128" t="e">
        <f>VLOOKUP(B1156,'Ma sector'!A:E,5,0)</f>
        <v>#N/A</v>
      </c>
    </row>
    <row r="1158" spans="34:34">
      <c r="AH1158" s="128" t="e">
        <f>VLOOKUP(B1157,'Ma sector'!A:E,5,0)</f>
        <v>#N/A</v>
      </c>
    </row>
    <row r="1159" spans="34:34">
      <c r="AH1159" s="128" t="e">
        <f>VLOOKUP(B1158,'Ma sector'!A:E,5,0)</f>
        <v>#N/A</v>
      </c>
    </row>
    <row r="1160" spans="34:34">
      <c r="AH1160" s="128" t="e">
        <f>VLOOKUP(B1159,'Ma sector'!A:E,5,0)</f>
        <v>#N/A</v>
      </c>
    </row>
    <row r="1161" spans="34:34">
      <c r="AH1161" s="128" t="e">
        <f>VLOOKUP(B1160,'Ma sector'!A:E,5,0)</f>
        <v>#N/A</v>
      </c>
    </row>
    <row r="1162" spans="34:34">
      <c r="AH1162" s="128" t="e">
        <f>VLOOKUP(B1161,'Ma sector'!A:E,5,0)</f>
        <v>#N/A</v>
      </c>
    </row>
    <row r="1163" spans="34:34">
      <c r="AH1163" s="128" t="e">
        <f>VLOOKUP(B1162,'Ma sector'!A:E,5,0)</f>
        <v>#N/A</v>
      </c>
    </row>
    <row r="1164" spans="34:34">
      <c r="AH1164" s="128" t="e">
        <f>VLOOKUP(B1163,'Ma sector'!A:E,5,0)</f>
        <v>#N/A</v>
      </c>
    </row>
    <row r="1165" spans="34:34">
      <c r="AH1165" s="128" t="e">
        <f>VLOOKUP(B1164,'Ma sector'!A:E,5,0)</f>
        <v>#N/A</v>
      </c>
    </row>
    <row r="1166" spans="34:34">
      <c r="AH1166" s="128" t="e">
        <f>VLOOKUP(B1165,'Ma sector'!A:E,5,0)</f>
        <v>#N/A</v>
      </c>
    </row>
    <row r="1167" spans="34:34">
      <c r="AH1167" s="128" t="e">
        <f>VLOOKUP(B1166,'Ma sector'!A:E,5,0)</f>
        <v>#N/A</v>
      </c>
    </row>
    <row r="1168" spans="34:34">
      <c r="AH1168" s="128" t="e">
        <f>VLOOKUP(B1167,'Ma sector'!A:E,5,0)</f>
        <v>#N/A</v>
      </c>
    </row>
    <row r="1169" spans="34:34">
      <c r="AH1169" s="128" t="e">
        <f>VLOOKUP(B1168,'Ma sector'!A:E,5,0)</f>
        <v>#N/A</v>
      </c>
    </row>
    <row r="1170" spans="34:34">
      <c r="AH1170" s="128" t="e">
        <f>VLOOKUP(B1169,'Ma sector'!A:E,5,0)</f>
        <v>#N/A</v>
      </c>
    </row>
    <row r="1171" spans="34:34">
      <c r="AH1171" s="128" t="e">
        <f>VLOOKUP(B1170,'Ma sector'!A:E,5,0)</f>
        <v>#N/A</v>
      </c>
    </row>
    <row r="1172" spans="34:34">
      <c r="AH1172" s="128" t="e">
        <f>VLOOKUP(B1171,'Ma sector'!A:E,5,0)</f>
        <v>#N/A</v>
      </c>
    </row>
    <row r="1173" spans="34:34">
      <c r="AH1173" s="128" t="e">
        <f>VLOOKUP(B1172,'Ma sector'!A:E,5,0)</f>
        <v>#N/A</v>
      </c>
    </row>
    <row r="1174" spans="34:34">
      <c r="AH1174" s="128" t="e">
        <f>VLOOKUP(B1173,'Ma sector'!A:E,5,0)</f>
        <v>#N/A</v>
      </c>
    </row>
    <row r="1175" spans="34:34">
      <c r="AH1175" s="128" t="e">
        <f>VLOOKUP(B1174,'Ma sector'!A:E,5,0)</f>
        <v>#N/A</v>
      </c>
    </row>
    <row r="1176" spans="34:34">
      <c r="AH1176" s="128" t="e">
        <f>VLOOKUP(B1175,'Ma sector'!A:E,5,0)</f>
        <v>#N/A</v>
      </c>
    </row>
    <row r="1177" spans="34:34">
      <c r="AH1177" s="128" t="e">
        <f>VLOOKUP(B1176,'Ma sector'!A:E,5,0)</f>
        <v>#N/A</v>
      </c>
    </row>
    <row r="1178" spans="34:34">
      <c r="AH1178" s="128" t="e">
        <f>VLOOKUP(B1177,'Ma sector'!A:E,5,0)</f>
        <v>#N/A</v>
      </c>
    </row>
    <row r="1179" spans="34:34">
      <c r="AH1179" s="128" t="e">
        <f>VLOOKUP(B1178,'Ma sector'!A:E,5,0)</f>
        <v>#N/A</v>
      </c>
    </row>
    <row r="1180" spans="34:34">
      <c r="AH1180" s="128" t="e">
        <f>VLOOKUP(B1179,'Ma sector'!A:E,5,0)</f>
        <v>#N/A</v>
      </c>
    </row>
    <row r="1181" spans="34:34">
      <c r="AH1181" s="128" t="e">
        <f>VLOOKUP(B1180,'Ma sector'!A:E,5,0)</f>
        <v>#N/A</v>
      </c>
    </row>
    <row r="1182" spans="34:34">
      <c r="AH1182" s="128" t="e">
        <f>VLOOKUP(B1181,'Ma sector'!A:E,5,0)</f>
        <v>#N/A</v>
      </c>
    </row>
    <row r="1183" spans="34:34">
      <c r="AH1183" s="128" t="e">
        <f>VLOOKUP(B1182,'Ma sector'!A:E,5,0)</f>
        <v>#N/A</v>
      </c>
    </row>
    <row r="1184" spans="34:34">
      <c r="AH1184" s="128" t="e">
        <f>VLOOKUP(B1183,'Ma sector'!A:E,5,0)</f>
        <v>#N/A</v>
      </c>
    </row>
    <row r="1185" spans="34:34">
      <c r="AH1185" s="128" t="e">
        <f>VLOOKUP(B1184,'Ma sector'!A:E,5,0)</f>
        <v>#N/A</v>
      </c>
    </row>
    <row r="1186" spans="34:34">
      <c r="AH1186" s="128" t="e">
        <f>VLOOKUP(B1185,'Ma sector'!A:E,5,0)</f>
        <v>#N/A</v>
      </c>
    </row>
    <row r="1187" spans="34:34">
      <c r="AH1187" s="128" t="e">
        <f>VLOOKUP(B1186,'Ma sector'!A:E,5,0)</f>
        <v>#N/A</v>
      </c>
    </row>
    <row r="1188" spans="34:34">
      <c r="AH1188" s="128" t="e">
        <f>VLOOKUP(B1187,'Ma sector'!A:E,5,0)</f>
        <v>#N/A</v>
      </c>
    </row>
    <row r="1189" spans="34:34">
      <c r="AH1189" s="128" t="e">
        <f>VLOOKUP(B1188,'Ma sector'!A:E,5,0)</f>
        <v>#N/A</v>
      </c>
    </row>
    <row r="1190" spans="34:34">
      <c r="AH1190" s="128" t="e">
        <f>VLOOKUP(B1189,'Ma sector'!A:E,5,0)</f>
        <v>#N/A</v>
      </c>
    </row>
    <row r="1191" spans="34:34">
      <c r="AH1191" s="128" t="e">
        <f>VLOOKUP(B1190,'Ma sector'!A:E,5,0)</f>
        <v>#N/A</v>
      </c>
    </row>
    <row r="1192" spans="34:34">
      <c r="AH1192" s="128" t="e">
        <f>VLOOKUP(B1191,'Ma sector'!A:E,5,0)</f>
        <v>#N/A</v>
      </c>
    </row>
    <row r="1193" spans="34:34">
      <c r="AH1193" s="128" t="e">
        <f>VLOOKUP(B1192,'Ma sector'!A:E,5,0)</f>
        <v>#N/A</v>
      </c>
    </row>
    <row r="1194" spans="34:34">
      <c r="AH1194" s="128" t="e">
        <f>VLOOKUP(B1193,'Ma sector'!A:E,5,0)</f>
        <v>#N/A</v>
      </c>
    </row>
    <row r="1195" spans="34:34">
      <c r="AH1195" s="128" t="e">
        <f>VLOOKUP(B1194,'Ma sector'!A:E,5,0)</f>
        <v>#N/A</v>
      </c>
    </row>
    <row r="1196" spans="34:34">
      <c r="AH1196" s="128" t="e">
        <f>VLOOKUP(B1195,'Ma sector'!A:E,5,0)</f>
        <v>#N/A</v>
      </c>
    </row>
    <row r="1197" spans="34:34">
      <c r="AH1197" s="128" t="e">
        <f>VLOOKUP(B1196,'Ma sector'!A:E,5,0)</f>
        <v>#N/A</v>
      </c>
    </row>
    <row r="1198" spans="34:34">
      <c r="AH1198" s="128" t="e">
        <f>VLOOKUP(B1197,'Ma sector'!A:E,5,0)</f>
        <v>#N/A</v>
      </c>
    </row>
    <row r="1199" spans="34:34">
      <c r="AH1199" s="128" t="e">
        <f>VLOOKUP(B1198,'Ma sector'!A:E,5,0)</f>
        <v>#N/A</v>
      </c>
    </row>
    <row r="1200" spans="34:34">
      <c r="AH1200" s="128" t="e">
        <f>VLOOKUP(B1199,'Ma sector'!A:E,5,0)</f>
        <v>#N/A</v>
      </c>
    </row>
    <row r="1201" spans="34:34">
      <c r="AH1201" s="128" t="e">
        <f>VLOOKUP(B1200,'Ma sector'!A:E,5,0)</f>
        <v>#N/A</v>
      </c>
    </row>
    <row r="1202" spans="34:34">
      <c r="AH1202" s="128" t="e">
        <f>VLOOKUP(B1201,'Ma sector'!A:E,5,0)</f>
        <v>#N/A</v>
      </c>
    </row>
    <row r="1203" spans="34:34">
      <c r="AH1203" s="128" t="e">
        <f>VLOOKUP(B1202,'Ma sector'!A:E,5,0)</f>
        <v>#N/A</v>
      </c>
    </row>
    <row r="1204" spans="34:34">
      <c r="AH1204" s="128" t="e">
        <f>VLOOKUP(B1203,'Ma sector'!A:E,5,0)</f>
        <v>#N/A</v>
      </c>
    </row>
    <row r="1205" spans="34:34">
      <c r="AH1205" s="128" t="e">
        <f>VLOOKUP(B1204,'Ma sector'!A:E,5,0)</f>
        <v>#N/A</v>
      </c>
    </row>
    <row r="1206" spans="34:34">
      <c r="AH1206" s="128" t="e">
        <f>VLOOKUP(B1205,'Ma sector'!A:E,5,0)</f>
        <v>#N/A</v>
      </c>
    </row>
    <row r="1207" spans="34:34">
      <c r="AH1207" s="128" t="e">
        <f>VLOOKUP(B1206,'Ma sector'!A:E,5,0)</f>
        <v>#N/A</v>
      </c>
    </row>
    <row r="1208" spans="34:34">
      <c r="AH1208" s="128" t="e">
        <f>VLOOKUP(B1207,'Ma sector'!A:E,5,0)</f>
        <v>#N/A</v>
      </c>
    </row>
    <row r="1209" spans="34:34">
      <c r="AH1209" s="128" t="e">
        <f>VLOOKUP(B1208,'Ma sector'!A:E,5,0)</f>
        <v>#N/A</v>
      </c>
    </row>
    <row r="1210" spans="34:34">
      <c r="AH1210" s="128" t="e">
        <f>VLOOKUP(B1209,'Ma sector'!A:E,5,0)</f>
        <v>#N/A</v>
      </c>
    </row>
    <row r="1211" spans="34:34">
      <c r="AH1211" s="128" t="e">
        <f>VLOOKUP(B1210,'Ma sector'!A:E,5,0)</f>
        <v>#N/A</v>
      </c>
    </row>
    <row r="1212" spans="34:34">
      <c r="AH1212" s="128" t="e">
        <f>VLOOKUP(B1211,'Ma sector'!A:E,5,0)</f>
        <v>#N/A</v>
      </c>
    </row>
    <row r="1213" spans="34:34">
      <c r="AH1213" s="128" t="e">
        <f>VLOOKUP(B1212,'Ma sector'!A:E,5,0)</f>
        <v>#N/A</v>
      </c>
    </row>
    <row r="1214" spans="34:34">
      <c r="AH1214" s="128" t="e">
        <f>VLOOKUP(B1213,'Ma sector'!A:E,5,0)</f>
        <v>#N/A</v>
      </c>
    </row>
    <row r="1215" spans="34:34">
      <c r="AH1215" s="128" t="e">
        <f>VLOOKUP(B1214,'Ma sector'!A:E,5,0)</f>
        <v>#N/A</v>
      </c>
    </row>
    <row r="1216" spans="34:34">
      <c r="AH1216" s="128" t="e">
        <f>VLOOKUP(B1215,'Ma sector'!A:E,5,0)</f>
        <v>#N/A</v>
      </c>
    </row>
    <row r="1217" spans="34:34">
      <c r="AH1217" s="128" t="e">
        <f>VLOOKUP(B1216,'Ma sector'!A:E,5,0)</f>
        <v>#N/A</v>
      </c>
    </row>
    <row r="1218" spans="34:34">
      <c r="AH1218" s="128" t="e">
        <f>VLOOKUP(B1217,'Ma sector'!A:E,5,0)</f>
        <v>#N/A</v>
      </c>
    </row>
    <row r="1219" spans="34:34">
      <c r="AH1219" s="128" t="e">
        <f>VLOOKUP(B1218,'Ma sector'!A:E,5,0)</f>
        <v>#N/A</v>
      </c>
    </row>
    <row r="1220" spans="34:34">
      <c r="AH1220" s="128" t="e">
        <f>VLOOKUP(B1219,'Ma sector'!A:E,5,0)</f>
        <v>#N/A</v>
      </c>
    </row>
    <row r="1221" spans="34:34">
      <c r="AH1221" s="128" t="e">
        <f>VLOOKUP(B1220,'Ma sector'!A:E,5,0)</f>
        <v>#N/A</v>
      </c>
    </row>
    <row r="1222" spans="34:34">
      <c r="AH1222" s="128" t="e">
        <f>VLOOKUP(B1221,'Ma sector'!A:E,5,0)</f>
        <v>#N/A</v>
      </c>
    </row>
    <row r="1223" spans="34:34">
      <c r="AH1223" s="128" t="e">
        <f>VLOOKUP(B1222,'Ma sector'!A:E,5,0)</f>
        <v>#N/A</v>
      </c>
    </row>
    <row r="1224" spans="34:34">
      <c r="AH1224" s="128" t="e">
        <f>VLOOKUP(B1223,'Ma sector'!A:E,5,0)</f>
        <v>#N/A</v>
      </c>
    </row>
    <row r="1225" spans="34:34">
      <c r="AH1225" s="128" t="e">
        <f>VLOOKUP(B1224,'Ma sector'!A:E,5,0)</f>
        <v>#N/A</v>
      </c>
    </row>
    <row r="1226" spans="34:34">
      <c r="AH1226" s="128" t="e">
        <f>VLOOKUP(B1225,'Ma sector'!A:E,5,0)</f>
        <v>#N/A</v>
      </c>
    </row>
    <row r="1227" spans="34:34">
      <c r="AH1227" s="128" t="e">
        <f>VLOOKUP(B1226,'Ma sector'!A:E,5,0)</f>
        <v>#N/A</v>
      </c>
    </row>
    <row r="1228" spans="34:34">
      <c r="AH1228" s="128" t="e">
        <f>VLOOKUP(B1227,'Ma sector'!A:E,5,0)</f>
        <v>#N/A</v>
      </c>
    </row>
    <row r="1229" spans="34:34">
      <c r="AH1229" s="128" t="e">
        <f>VLOOKUP(B1228,'Ma sector'!A:E,5,0)</f>
        <v>#N/A</v>
      </c>
    </row>
    <row r="1230" spans="34:34">
      <c r="AH1230" s="128" t="e">
        <f>VLOOKUP(B1229,'Ma sector'!A:E,5,0)</f>
        <v>#N/A</v>
      </c>
    </row>
    <row r="1231" spans="34:34">
      <c r="AH1231" s="128" t="e">
        <f>VLOOKUP(B1230,'Ma sector'!A:E,5,0)</f>
        <v>#N/A</v>
      </c>
    </row>
    <row r="1232" spans="34:34">
      <c r="AH1232" s="128" t="e">
        <f>VLOOKUP(B1231,'Ma sector'!A:E,5,0)</f>
        <v>#N/A</v>
      </c>
    </row>
    <row r="1233" spans="34:34">
      <c r="AH1233" s="128" t="e">
        <f>VLOOKUP(B1232,'Ma sector'!A:E,5,0)</f>
        <v>#N/A</v>
      </c>
    </row>
    <row r="1234" spans="34:34">
      <c r="AH1234" s="128" t="e">
        <f>VLOOKUP(B1233,'Ma sector'!A:E,5,0)</f>
        <v>#N/A</v>
      </c>
    </row>
    <row r="1235" spans="34:34">
      <c r="AH1235" s="128" t="e">
        <f>VLOOKUP(B1234,'Ma sector'!A:E,5,0)</f>
        <v>#N/A</v>
      </c>
    </row>
    <row r="1236" spans="34:34">
      <c r="AH1236" s="128" t="e">
        <f>VLOOKUP(B1235,'Ma sector'!A:E,5,0)</f>
        <v>#N/A</v>
      </c>
    </row>
    <row r="1237" spans="34:34">
      <c r="AH1237" s="128" t="e">
        <f>VLOOKUP(B1236,'Ma sector'!A:E,5,0)</f>
        <v>#N/A</v>
      </c>
    </row>
    <row r="1238" spans="34:34">
      <c r="AH1238" s="128" t="e">
        <f>VLOOKUP(B1237,'Ma sector'!A:E,5,0)</f>
        <v>#N/A</v>
      </c>
    </row>
    <row r="1239" spans="34:34">
      <c r="AH1239" s="128" t="e">
        <f>VLOOKUP(B1238,'Ma sector'!A:E,5,0)</f>
        <v>#N/A</v>
      </c>
    </row>
    <row r="1240" spans="34:34">
      <c r="AH1240" s="128" t="e">
        <f>VLOOKUP(B1239,'Ma sector'!A:E,5,0)</f>
        <v>#N/A</v>
      </c>
    </row>
    <row r="1241" spans="34:34">
      <c r="AH1241" s="128" t="e">
        <f>VLOOKUP(B1240,'Ma sector'!A:E,5,0)</f>
        <v>#N/A</v>
      </c>
    </row>
    <row r="1242" spans="34:34">
      <c r="AH1242" s="128" t="e">
        <f>VLOOKUP(B1241,'Ma sector'!A:E,5,0)</f>
        <v>#N/A</v>
      </c>
    </row>
    <row r="1243" spans="34:34">
      <c r="AH1243" s="128" t="e">
        <f>VLOOKUP(B1242,'Ma sector'!A:E,5,0)</f>
        <v>#N/A</v>
      </c>
    </row>
    <row r="1244" spans="34:34">
      <c r="AH1244" s="128" t="e">
        <f>VLOOKUP(B1243,'Ma sector'!A:E,5,0)</f>
        <v>#N/A</v>
      </c>
    </row>
    <row r="1245" spans="34:34">
      <c r="AH1245" s="128" t="e">
        <f>VLOOKUP(B1244,'Ma sector'!A:E,5,0)</f>
        <v>#N/A</v>
      </c>
    </row>
    <row r="1246" spans="34:34">
      <c r="AH1246" s="128" t="e">
        <f>VLOOKUP(B1245,'Ma sector'!A:E,5,0)</f>
        <v>#N/A</v>
      </c>
    </row>
    <row r="1247" spans="34:34">
      <c r="AH1247" s="128" t="e">
        <f>VLOOKUP(B1246,'Ma sector'!A:E,5,0)</f>
        <v>#N/A</v>
      </c>
    </row>
    <row r="1248" spans="34:34">
      <c r="AH1248" s="128" t="e">
        <f>VLOOKUP(B1247,'Ma sector'!A:E,5,0)</f>
        <v>#N/A</v>
      </c>
    </row>
    <row r="1249" spans="34:34">
      <c r="AH1249" s="128" t="e">
        <f>VLOOKUP(B1248,'Ma sector'!A:E,5,0)</f>
        <v>#N/A</v>
      </c>
    </row>
    <row r="1250" spans="34:34">
      <c r="AH1250" s="128" t="e">
        <f>VLOOKUP(B1249,'Ma sector'!A:E,5,0)</f>
        <v>#N/A</v>
      </c>
    </row>
    <row r="1251" spans="34:34">
      <c r="AH1251" s="128" t="e">
        <f>VLOOKUP(B1250,'Ma sector'!A:E,5,0)</f>
        <v>#N/A</v>
      </c>
    </row>
    <row r="1252" spans="34:34">
      <c r="AH1252" s="128" t="e">
        <f>VLOOKUP(B1251,'Ma sector'!A:E,5,0)</f>
        <v>#N/A</v>
      </c>
    </row>
    <row r="1253" spans="34:34">
      <c r="AH1253" s="128" t="e">
        <f>VLOOKUP(B1252,'Ma sector'!A:E,5,0)</f>
        <v>#N/A</v>
      </c>
    </row>
    <row r="1254" spans="34:34">
      <c r="AH1254" s="128" t="e">
        <f>VLOOKUP(B1253,'Ma sector'!A:E,5,0)</f>
        <v>#N/A</v>
      </c>
    </row>
    <row r="1255" spans="34:34">
      <c r="AH1255" s="128" t="e">
        <f>VLOOKUP(B1254,'Ma sector'!A:E,5,0)</f>
        <v>#N/A</v>
      </c>
    </row>
    <row r="1256" spans="34:34">
      <c r="AH1256" s="128" t="e">
        <f>VLOOKUP(B1255,'Ma sector'!A:E,5,0)</f>
        <v>#N/A</v>
      </c>
    </row>
    <row r="1257" spans="34:34">
      <c r="AH1257" s="128" t="e">
        <f>VLOOKUP(B1256,'Ma sector'!A:E,5,0)</f>
        <v>#N/A</v>
      </c>
    </row>
    <row r="1258" spans="34:34">
      <c r="AH1258" s="128" t="e">
        <f>VLOOKUP(B1257,'Ma sector'!A:E,5,0)</f>
        <v>#N/A</v>
      </c>
    </row>
    <row r="1259" spans="34:34">
      <c r="AH1259" s="128" t="e">
        <f>VLOOKUP(B1258,'Ma sector'!A:E,5,0)</f>
        <v>#N/A</v>
      </c>
    </row>
    <row r="1260" spans="34:34">
      <c r="AH1260" s="128" t="e">
        <f>VLOOKUP(B1259,'Ma sector'!A:E,5,0)</f>
        <v>#N/A</v>
      </c>
    </row>
    <row r="1261" spans="34:34">
      <c r="AH1261" s="128" t="e">
        <f>VLOOKUP(B1260,'Ma sector'!A:E,5,0)</f>
        <v>#N/A</v>
      </c>
    </row>
    <row r="1262" spans="34:34">
      <c r="AH1262" s="128" t="e">
        <f>VLOOKUP(B1261,'Ma sector'!A:E,5,0)</f>
        <v>#N/A</v>
      </c>
    </row>
    <row r="1263" spans="34:34">
      <c r="AH1263" s="128" t="e">
        <f>VLOOKUP(B1262,'Ma sector'!A:E,5,0)</f>
        <v>#N/A</v>
      </c>
    </row>
    <row r="1264" spans="34:34">
      <c r="AH1264" s="128" t="e">
        <f>VLOOKUP(B1263,'Ma sector'!A:E,5,0)</f>
        <v>#N/A</v>
      </c>
    </row>
    <row r="1265" spans="34:34">
      <c r="AH1265" s="128" t="e">
        <f>VLOOKUP(B1264,'Ma sector'!A:E,5,0)</f>
        <v>#N/A</v>
      </c>
    </row>
    <row r="1266" spans="34:34">
      <c r="AH1266" s="128" t="e">
        <f>VLOOKUP(B1265,'Ma sector'!A:E,5,0)</f>
        <v>#N/A</v>
      </c>
    </row>
    <row r="1267" spans="34:34">
      <c r="AH1267" s="128" t="e">
        <f>VLOOKUP(B1266,'Ma sector'!A:E,5,0)</f>
        <v>#N/A</v>
      </c>
    </row>
    <row r="1268" spans="34:34">
      <c r="AH1268" s="128" t="e">
        <f>VLOOKUP(B1267,'Ma sector'!A:E,5,0)</f>
        <v>#N/A</v>
      </c>
    </row>
    <row r="1269" spans="34:34">
      <c r="AH1269" s="128" t="e">
        <f>VLOOKUP(B1268,'Ma sector'!A:E,5,0)</f>
        <v>#N/A</v>
      </c>
    </row>
    <row r="1270" spans="34:34">
      <c r="AH1270" s="128" t="e">
        <f>VLOOKUP(B1269,'Ma sector'!A:E,5,0)</f>
        <v>#N/A</v>
      </c>
    </row>
    <row r="1271" spans="34:34">
      <c r="AH1271" s="128" t="e">
        <f>VLOOKUP(B1270,'Ma sector'!A:E,5,0)</f>
        <v>#N/A</v>
      </c>
    </row>
    <row r="1272" spans="34:34">
      <c r="AH1272" s="128" t="e">
        <f>VLOOKUP(B1271,'Ma sector'!A:E,5,0)</f>
        <v>#N/A</v>
      </c>
    </row>
    <row r="1273" spans="34:34">
      <c r="AH1273" s="128" t="e">
        <f>VLOOKUP(B1272,'Ma sector'!A:E,5,0)</f>
        <v>#N/A</v>
      </c>
    </row>
    <row r="1274" spans="34:34">
      <c r="AH1274" s="128" t="e">
        <f>VLOOKUP(B1273,'Ma sector'!A:E,5,0)</f>
        <v>#N/A</v>
      </c>
    </row>
    <row r="1275" spans="34:34">
      <c r="AH1275" s="128" t="e">
        <f>VLOOKUP(B1274,'Ma sector'!A:E,5,0)</f>
        <v>#N/A</v>
      </c>
    </row>
    <row r="1276" spans="34:34">
      <c r="AH1276" s="128" t="e">
        <f>VLOOKUP(B1275,'Ma sector'!A:E,5,0)</f>
        <v>#N/A</v>
      </c>
    </row>
    <row r="1277" spans="34:34">
      <c r="AH1277" s="128" t="e">
        <f>VLOOKUP(B1276,'Ma sector'!A:E,5,0)</f>
        <v>#N/A</v>
      </c>
    </row>
    <row r="1278" spans="34:34">
      <c r="AH1278" s="128" t="e">
        <f>VLOOKUP(B1277,'Ma sector'!A:E,5,0)</f>
        <v>#N/A</v>
      </c>
    </row>
    <row r="1279" spans="34:34">
      <c r="AH1279" s="128" t="e">
        <f>VLOOKUP(B1278,'Ma sector'!A:E,5,0)</f>
        <v>#N/A</v>
      </c>
    </row>
    <row r="1280" spans="34:34">
      <c r="AH1280" s="128" t="e">
        <f>VLOOKUP(B1279,'Ma sector'!A:E,5,0)</f>
        <v>#N/A</v>
      </c>
    </row>
    <row r="1281" spans="34:34">
      <c r="AH1281" s="128" t="e">
        <f>VLOOKUP(B1280,'Ma sector'!A:E,5,0)</f>
        <v>#N/A</v>
      </c>
    </row>
    <row r="1282" spans="34:34">
      <c r="AH1282" s="128" t="e">
        <f>VLOOKUP(B1281,'Ma sector'!A:E,5,0)</f>
        <v>#N/A</v>
      </c>
    </row>
    <row r="1283" spans="34:34">
      <c r="AH1283" s="128" t="e">
        <f>VLOOKUP(B1282,'Ma sector'!A:E,5,0)</f>
        <v>#N/A</v>
      </c>
    </row>
    <row r="1284" spans="34:34">
      <c r="AH1284" s="128" t="e">
        <f>VLOOKUP(B1283,'Ma sector'!A:E,5,0)</f>
        <v>#N/A</v>
      </c>
    </row>
    <row r="1285" spans="34:34">
      <c r="AH1285" s="128" t="e">
        <f>VLOOKUP(B1284,'Ma sector'!A:E,5,0)</f>
        <v>#N/A</v>
      </c>
    </row>
    <row r="1286" spans="34:34">
      <c r="AH1286" s="128" t="e">
        <f>VLOOKUP(B1285,'Ma sector'!A:E,5,0)</f>
        <v>#N/A</v>
      </c>
    </row>
    <row r="1287" spans="34:34">
      <c r="AH1287" s="128" t="e">
        <f>VLOOKUP(B1286,'Ma sector'!A:E,5,0)</f>
        <v>#N/A</v>
      </c>
    </row>
    <row r="1288" spans="34:34">
      <c r="AH1288" s="128" t="e">
        <f>VLOOKUP(B1287,'Ma sector'!A:E,5,0)</f>
        <v>#N/A</v>
      </c>
    </row>
    <row r="1289" spans="34:34">
      <c r="AH1289" s="128" t="e">
        <f>VLOOKUP(B1288,'Ma sector'!A:E,5,0)</f>
        <v>#N/A</v>
      </c>
    </row>
    <row r="1290" spans="34:34">
      <c r="AH1290" s="128" t="e">
        <f>VLOOKUP(B1289,'Ma sector'!A:E,5,0)</f>
        <v>#N/A</v>
      </c>
    </row>
    <row r="1291" spans="34:34">
      <c r="AH1291" s="128" t="e">
        <f>VLOOKUP(B1290,'Ma sector'!A:E,5,0)</f>
        <v>#N/A</v>
      </c>
    </row>
    <row r="1292" spans="34:34">
      <c r="AH1292" s="128" t="e">
        <f>VLOOKUP(B1291,'Ma sector'!A:E,5,0)</f>
        <v>#N/A</v>
      </c>
    </row>
    <row r="1293" spans="34:34">
      <c r="AH1293" s="128" t="e">
        <f>VLOOKUP(B1292,'Ma sector'!A:E,5,0)</f>
        <v>#N/A</v>
      </c>
    </row>
    <row r="1294" spans="34:34">
      <c r="AH1294" s="128" t="e">
        <f>VLOOKUP(B1293,'Ma sector'!A:E,5,0)</f>
        <v>#N/A</v>
      </c>
    </row>
    <row r="1295" spans="34:34">
      <c r="AH1295" s="128" t="e">
        <f>VLOOKUP(B1294,'Ma sector'!A:E,5,0)</f>
        <v>#N/A</v>
      </c>
    </row>
    <row r="1296" spans="34:34">
      <c r="AH1296" s="128" t="e">
        <f>VLOOKUP(B1295,'Ma sector'!A:E,5,0)</f>
        <v>#N/A</v>
      </c>
    </row>
    <row r="1297" spans="34:34">
      <c r="AH1297" s="128" t="e">
        <f>VLOOKUP(B1296,'Ma sector'!A:E,5,0)</f>
        <v>#N/A</v>
      </c>
    </row>
    <row r="1298" spans="34:34">
      <c r="AH1298" s="128" t="e">
        <f>VLOOKUP(B1297,'Ma sector'!A:E,5,0)</f>
        <v>#N/A</v>
      </c>
    </row>
    <row r="1299" spans="34:34">
      <c r="AH1299" s="128" t="e">
        <f>VLOOKUP(B1298,'Ma sector'!A:E,5,0)</f>
        <v>#N/A</v>
      </c>
    </row>
    <row r="1300" spans="34:34">
      <c r="AH1300" s="128" t="e">
        <f>VLOOKUP(B1299,'Ma sector'!A:E,5,0)</f>
        <v>#N/A</v>
      </c>
    </row>
    <row r="1301" spans="34:34">
      <c r="AH1301" s="128" t="e">
        <f>VLOOKUP(B1300,'Ma sector'!A:E,5,0)</f>
        <v>#N/A</v>
      </c>
    </row>
    <row r="1302" spans="34:34">
      <c r="AH1302" s="128" t="e">
        <f>VLOOKUP(B1301,'Ma sector'!A:E,5,0)</f>
        <v>#N/A</v>
      </c>
    </row>
    <row r="1303" spans="34:34">
      <c r="AH1303" s="128" t="e">
        <f>VLOOKUP(B1302,'Ma sector'!A:E,5,0)</f>
        <v>#N/A</v>
      </c>
    </row>
    <row r="1304" spans="34:34">
      <c r="AH1304" s="128" t="e">
        <f>VLOOKUP(B1303,'Ma sector'!A:E,5,0)</f>
        <v>#N/A</v>
      </c>
    </row>
    <row r="1305" spans="34:34">
      <c r="AH1305" s="128" t="e">
        <f>VLOOKUP(B1304,'Ma sector'!A:E,5,0)</f>
        <v>#N/A</v>
      </c>
    </row>
    <row r="1306" spans="34:34">
      <c r="AH1306" s="128" t="e">
        <f>VLOOKUP(B1305,'Ma sector'!A:E,5,0)</f>
        <v>#N/A</v>
      </c>
    </row>
    <row r="1307" spans="34:34">
      <c r="AH1307" s="128" t="e">
        <f>VLOOKUP(B1306,'Ma sector'!A:E,5,0)</f>
        <v>#N/A</v>
      </c>
    </row>
    <row r="1308" spans="34:34">
      <c r="AH1308" s="128" t="e">
        <f>VLOOKUP(B1307,'Ma sector'!A:E,5,0)</f>
        <v>#N/A</v>
      </c>
    </row>
    <row r="1309" spans="34:34">
      <c r="AH1309" s="128" t="e">
        <f>VLOOKUP(B1308,'Ma sector'!A:E,5,0)</f>
        <v>#N/A</v>
      </c>
    </row>
    <row r="1310" spans="34:34">
      <c r="AH1310" s="128" t="e">
        <f>VLOOKUP(B1309,'Ma sector'!A:E,5,0)</f>
        <v>#N/A</v>
      </c>
    </row>
    <row r="1311" spans="34:34">
      <c r="AH1311" s="128" t="e">
        <f>VLOOKUP(B1310,'Ma sector'!A:E,5,0)</f>
        <v>#N/A</v>
      </c>
    </row>
    <row r="1312" spans="34:34">
      <c r="AH1312" s="128" t="e">
        <f>VLOOKUP(B1311,'Ma sector'!A:E,5,0)</f>
        <v>#N/A</v>
      </c>
    </row>
    <row r="1313" spans="34:34">
      <c r="AH1313" s="128" t="e">
        <f>VLOOKUP(B1312,'Ma sector'!A:E,5,0)</f>
        <v>#N/A</v>
      </c>
    </row>
    <row r="1314" spans="34:34">
      <c r="AH1314" s="128" t="e">
        <f>VLOOKUP(B1313,'Ma sector'!A:E,5,0)</f>
        <v>#N/A</v>
      </c>
    </row>
    <row r="1315" spans="34:34">
      <c r="AH1315" s="128" t="e">
        <f>VLOOKUP(B1314,'Ma sector'!A:E,5,0)</f>
        <v>#N/A</v>
      </c>
    </row>
    <row r="1316" spans="34:34">
      <c r="AH1316" s="128" t="e">
        <f>VLOOKUP(B1315,'Ma sector'!A:E,5,0)</f>
        <v>#N/A</v>
      </c>
    </row>
    <row r="1317" spans="34:34">
      <c r="AH1317" s="128" t="e">
        <f>VLOOKUP(B1316,'Ma sector'!A:E,5,0)</f>
        <v>#N/A</v>
      </c>
    </row>
    <row r="1318" spans="34:34">
      <c r="AH1318" s="128" t="e">
        <f>VLOOKUP(B1317,'Ma sector'!A:E,5,0)</f>
        <v>#N/A</v>
      </c>
    </row>
    <row r="1319" spans="34:34">
      <c r="AH1319" s="128" t="e">
        <f>VLOOKUP(B1318,'Ma sector'!A:E,5,0)</f>
        <v>#N/A</v>
      </c>
    </row>
    <row r="1320" spans="34:34">
      <c r="AH1320" s="128" t="e">
        <f>VLOOKUP(B1319,'Ma sector'!A:E,5,0)</f>
        <v>#N/A</v>
      </c>
    </row>
    <row r="1321" spans="34:34">
      <c r="AH1321" s="128" t="e">
        <f>VLOOKUP(B1320,'Ma sector'!A:E,5,0)</f>
        <v>#N/A</v>
      </c>
    </row>
    <row r="1322" spans="34:34">
      <c r="AH1322" s="128" t="e">
        <f>VLOOKUP(B1321,'Ma sector'!A:E,5,0)</f>
        <v>#N/A</v>
      </c>
    </row>
    <row r="1323" spans="34:34">
      <c r="AH1323" s="128" t="e">
        <f>VLOOKUP(B1322,'Ma sector'!A:E,5,0)</f>
        <v>#N/A</v>
      </c>
    </row>
    <row r="1324" spans="34:34">
      <c r="AH1324" s="128" t="e">
        <f>VLOOKUP(B1323,'Ma sector'!A:E,5,0)</f>
        <v>#N/A</v>
      </c>
    </row>
    <row r="1325" spans="34:34">
      <c r="AH1325" s="128" t="e">
        <f>VLOOKUP(B1324,'Ma sector'!A:E,5,0)</f>
        <v>#N/A</v>
      </c>
    </row>
    <row r="1326" spans="34:34">
      <c r="AH1326" s="128" t="e">
        <f>VLOOKUP(B1325,'Ma sector'!A:E,5,0)</f>
        <v>#N/A</v>
      </c>
    </row>
    <row r="1327" spans="34:34">
      <c r="AH1327" s="128" t="e">
        <f>VLOOKUP(B1326,'Ma sector'!A:E,5,0)</f>
        <v>#N/A</v>
      </c>
    </row>
    <row r="1328" spans="34:34">
      <c r="AH1328" s="128" t="e">
        <f>VLOOKUP(B1327,'Ma sector'!A:E,5,0)</f>
        <v>#N/A</v>
      </c>
    </row>
    <row r="1329" spans="34:34">
      <c r="AH1329" s="128" t="e">
        <f>VLOOKUP(B1328,'Ma sector'!A:E,5,0)</f>
        <v>#N/A</v>
      </c>
    </row>
    <row r="1330" spans="34:34">
      <c r="AH1330" s="128" t="e">
        <f>VLOOKUP(B1329,'Ma sector'!A:E,5,0)</f>
        <v>#N/A</v>
      </c>
    </row>
    <row r="1331" spans="34:34">
      <c r="AH1331" s="128" t="e">
        <f>VLOOKUP(B1330,'Ma sector'!A:E,5,0)</f>
        <v>#N/A</v>
      </c>
    </row>
    <row r="1332" spans="34:34">
      <c r="AH1332" s="128" t="e">
        <f>VLOOKUP(B1331,'Ma sector'!A:E,5,0)</f>
        <v>#N/A</v>
      </c>
    </row>
    <row r="1333" spans="34:34">
      <c r="AH1333" s="128" t="e">
        <f>VLOOKUP(B1332,'Ma sector'!A:E,5,0)</f>
        <v>#N/A</v>
      </c>
    </row>
    <row r="1334" spans="34:34">
      <c r="AH1334" s="128" t="e">
        <f>VLOOKUP(B1333,'Ma sector'!A:E,5,0)</f>
        <v>#N/A</v>
      </c>
    </row>
    <row r="1335" spans="34:34">
      <c r="AH1335" s="128" t="e">
        <f>VLOOKUP(B1334,'Ma sector'!A:E,5,0)</f>
        <v>#N/A</v>
      </c>
    </row>
    <row r="1336" spans="34:34">
      <c r="AH1336" s="128" t="e">
        <f>VLOOKUP(B1335,'Ma sector'!A:E,5,0)</f>
        <v>#N/A</v>
      </c>
    </row>
    <row r="1337" spans="34:34">
      <c r="AH1337" s="128" t="e">
        <f>VLOOKUP(B1336,'Ma sector'!A:E,5,0)</f>
        <v>#N/A</v>
      </c>
    </row>
    <row r="1338" spans="34:34">
      <c r="AH1338" s="128" t="e">
        <f>VLOOKUP(B1337,'Ma sector'!A:E,5,0)</f>
        <v>#N/A</v>
      </c>
    </row>
    <row r="1339" spans="34:34">
      <c r="AH1339" s="128" t="e">
        <f>VLOOKUP(B1338,'Ma sector'!A:E,5,0)</f>
        <v>#N/A</v>
      </c>
    </row>
    <row r="1340" spans="34:34">
      <c r="AH1340" s="128" t="e">
        <f>VLOOKUP(B1339,'Ma sector'!A:E,5,0)</f>
        <v>#N/A</v>
      </c>
    </row>
    <row r="1341" spans="34:34">
      <c r="AH1341" s="128" t="e">
        <f>VLOOKUP(B1340,'Ma sector'!A:E,5,0)</f>
        <v>#N/A</v>
      </c>
    </row>
    <row r="1342" spans="34:34">
      <c r="AH1342" s="128" t="e">
        <f>VLOOKUP(B1341,'Ma sector'!A:E,5,0)</f>
        <v>#N/A</v>
      </c>
    </row>
    <row r="1343" spans="34:34">
      <c r="AH1343" s="128" t="e">
        <f>VLOOKUP(B1342,'Ma sector'!A:E,5,0)</f>
        <v>#N/A</v>
      </c>
    </row>
    <row r="1344" spans="34:34">
      <c r="AH1344" s="128" t="e">
        <f>VLOOKUP(B1343,'Ma sector'!A:E,5,0)</f>
        <v>#N/A</v>
      </c>
    </row>
    <row r="1345" spans="34:34">
      <c r="AH1345" s="128" t="e">
        <f>VLOOKUP(B1344,'Ma sector'!A:E,5,0)</f>
        <v>#N/A</v>
      </c>
    </row>
    <row r="1346" spans="34:34">
      <c r="AH1346" s="128" t="e">
        <f>VLOOKUP(B1345,'Ma sector'!A:E,5,0)</f>
        <v>#N/A</v>
      </c>
    </row>
    <row r="1347" spans="34:34">
      <c r="AH1347" s="128" t="e">
        <f>VLOOKUP(B1346,'Ma sector'!A:E,5,0)</f>
        <v>#N/A</v>
      </c>
    </row>
    <row r="1348" spans="34:34">
      <c r="AH1348" s="128" t="e">
        <f>VLOOKUP(B1347,'Ma sector'!A:E,5,0)</f>
        <v>#N/A</v>
      </c>
    </row>
    <row r="1349" spans="34:34">
      <c r="AH1349" s="128" t="e">
        <f>VLOOKUP(B1348,'Ma sector'!A:E,5,0)</f>
        <v>#N/A</v>
      </c>
    </row>
    <row r="1350" spans="34:34">
      <c r="AH1350" s="128" t="e">
        <f>VLOOKUP(B1349,'Ma sector'!A:E,5,0)</f>
        <v>#N/A</v>
      </c>
    </row>
    <row r="1351" spans="34:34">
      <c r="AH1351" s="128" t="e">
        <f>VLOOKUP(B1350,'Ma sector'!A:E,5,0)</f>
        <v>#N/A</v>
      </c>
    </row>
    <row r="1352" spans="34:34">
      <c r="AH1352" s="128" t="e">
        <f>VLOOKUP(B1351,'Ma sector'!A:E,5,0)</f>
        <v>#N/A</v>
      </c>
    </row>
    <row r="1353" spans="34:34">
      <c r="AH1353" s="128" t="e">
        <f>VLOOKUP(B1352,'Ma sector'!A:E,5,0)</f>
        <v>#N/A</v>
      </c>
    </row>
    <row r="1354" spans="34:34">
      <c r="AH1354" s="128" t="e">
        <f>VLOOKUP(B1353,'Ma sector'!A:E,5,0)</f>
        <v>#N/A</v>
      </c>
    </row>
    <row r="1355" spans="34:34">
      <c r="AH1355" s="128" t="e">
        <f>VLOOKUP(B1354,'Ma sector'!A:E,5,0)</f>
        <v>#N/A</v>
      </c>
    </row>
    <row r="1356" spans="34:34">
      <c r="AH1356" s="128" t="e">
        <f>VLOOKUP(B1355,'Ma sector'!A:E,5,0)</f>
        <v>#N/A</v>
      </c>
    </row>
    <row r="1357" spans="34:34">
      <c r="AH1357" s="128" t="e">
        <f>VLOOKUP(B1356,'Ma sector'!A:E,5,0)</f>
        <v>#N/A</v>
      </c>
    </row>
    <row r="1358" spans="34:34">
      <c r="AH1358" s="128" t="e">
        <f>VLOOKUP(B1357,'Ma sector'!A:E,5,0)</f>
        <v>#N/A</v>
      </c>
    </row>
    <row r="1359" spans="34:34">
      <c r="AH1359" s="128" t="e">
        <f>VLOOKUP(B1358,'Ma sector'!A:E,5,0)</f>
        <v>#N/A</v>
      </c>
    </row>
    <row r="1360" spans="34:34">
      <c r="AH1360" s="128" t="e">
        <f>VLOOKUP(B1359,'Ma sector'!A:E,5,0)</f>
        <v>#N/A</v>
      </c>
    </row>
    <row r="1361" spans="34:34">
      <c r="AH1361" s="128" t="e">
        <f>VLOOKUP(B1360,'Ma sector'!A:E,5,0)</f>
        <v>#N/A</v>
      </c>
    </row>
    <row r="1362" spans="34:34">
      <c r="AH1362" s="128" t="e">
        <f>VLOOKUP(B1361,'Ma sector'!A:E,5,0)</f>
        <v>#N/A</v>
      </c>
    </row>
    <row r="1363" spans="34:34">
      <c r="AH1363" s="128" t="e">
        <f>VLOOKUP(B1362,'Ma sector'!A:E,5,0)</f>
        <v>#N/A</v>
      </c>
    </row>
    <row r="1364" spans="34:34">
      <c r="AH1364" s="128" t="e">
        <f>VLOOKUP(B1363,'Ma sector'!A:E,5,0)</f>
        <v>#N/A</v>
      </c>
    </row>
    <row r="1365" spans="34:34">
      <c r="AH1365" s="128" t="e">
        <f>VLOOKUP(B1364,'Ma sector'!A:E,5,0)</f>
        <v>#N/A</v>
      </c>
    </row>
    <row r="1366" spans="34:34">
      <c r="AH1366" s="128" t="e">
        <f>VLOOKUP(B1365,'Ma sector'!A:E,5,0)</f>
        <v>#N/A</v>
      </c>
    </row>
    <row r="1367" spans="34:34">
      <c r="AH1367" s="128" t="e">
        <f>VLOOKUP(B1366,'Ma sector'!A:E,5,0)</f>
        <v>#N/A</v>
      </c>
    </row>
    <row r="1368" spans="34:34">
      <c r="AH1368" s="128" t="e">
        <f>VLOOKUP(B1367,'Ma sector'!A:E,5,0)</f>
        <v>#N/A</v>
      </c>
    </row>
    <row r="1369" spans="34:34">
      <c r="AH1369" s="128" t="e">
        <f>VLOOKUP(B1368,'Ma sector'!A:E,5,0)</f>
        <v>#N/A</v>
      </c>
    </row>
    <row r="1370" spans="34:34">
      <c r="AH1370" s="128" t="e">
        <f>VLOOKUP(B1369,'Ma sector'!A:E,5,0)</f>
        <v>#N/A</v>
      </c>
    </row>
    <row r="1371" spans="34:34">
      <c r="AH1371" s="128" t="e">
        <f>VLOOKUP(B1370,'Ma sector'!A:E,5,0)</f>
        <v>#N/A</v>
      </c>
    </row>
    <row r="1372" spans="34:34">
      <c r="AH1372" s="128" t="e">
        <f>VLOOKUP(B1371,'Ma sector'!A:E,5,0)</f>
        <v>#N/A</v>
      </c>
    </row>
    <row r="1373" spans="34:34">
      <c r="AH1373" s="128" t="e">
        <f>VLOOKUP(B1372,'Ma sector'!A:E,5,0)</f>
        <v>#N/A</v>
      </c>
    </row>
    <row r="1374" spans="34:34">
      <c r="AH1374" s="128" t="e">
        <f>VLOOKUP(B1373,'Ma sector'!A:E,5,0)</f>
        <v>#N/A</v>
      </c>
    </row>
    <row r="1375" spans="34:34">
      <c r="AH1375" s="128" t="e">
        <f>VLOOKUP(B1374,'Ma sector'!A:E,5,0)</f>
        <v>#N/A</v>
      </c>
    </row>
    <row r="1376" spans="34:34">
      <c r="AH1376" s="128" t="e">
        <f>VLOOKUP(B1375,'Ma sector'!A:E,5,0)</f>
        <v>#N/A</v>
      </c>
    </row>
    <row r="1377" spans="34:34">
      <c r="AH1377" s="128" t="e">
        <f>VLOOKUP(B1376,'Ma sector'!A:E,5,0)</f>
        <v>#N/A</v>
      </c>
    </row>
    <row r="1378" spans="34:34">
      <c r="AH1378" s="128" t="e">
        <f>VLOOKUP(B1377,'Ma sector'!A:E,5,0)</f>
        <v>#N/A</v>
      </c>
    </row>
    <row r="1379" spans="34:34">
      <c r="AH1379" s="128" t="e">
        <f>VLOOKUP(B1378,'Ma sector'!A:E,5,0)</f>
        <v>#N/A</v>
      </c>
    </row>
    <row r="1380" spans="34:34">
      <c r="AH1380" s="128" t="e">
        <f>VLOOKUP(B1379,'Ma sector'!A:E,5,0)</f>
        <v>#N/A</v>
      </c>
    </row>
    <row r="1381" spans="34:34">
      <c r="AH1381" s="128" t="e">
        <f>VLOOKUP(B1380,'Ma sector'!A:E,5,0)</f>
        <v>#N/A</v>
      </c>
    </row>
    <row r="1382" spans="34:34">
      <c r="AH1382" s="128" t="e">
        <f>VLOOKUP(B1381,'Ma sector'!A:E,5,0)</f>
        <v>#N/A</v>
      </c>
    </row>
    <row r="1383" spans="34:34">
      <c r="AH1383" s="128" t="e">
        <f>VLOOKUP(B1382,'Ma sector'!A:E,5,0)</f>
        <v>#N/A</v>
      </c>
    </row>
    <row r="1384" spans="34:34">
      <c r="AH1384" s="128" t="e">
        <f>VLOOKUP(B1383,'Ma sector'!A:E,5,0)</f>
        <v>#N/A</v>
      </c>
    </row>
    <row r="1385" spans="34:34">
      <c r="AH1385" s="128" t="e">
        <f>VLOOKUP(B1384,'Ma sector'!A:E,5,0)</f>
        <v>#N/A</v>
      </c>
    </row>
    <row r="1386" spans="34:34">
      <c r="AH1386" s="128" t="e">
        <f>VLOOKUP(B1385,'Ma sector'!A:E,5,0)</f>
        <v>#N/A</v>
      </c>
    </row>
    <row r="1387" spans="34:34">
      <c r="AH1387" s="128" t="e">
        <f>VLOOKUP(B1386,'Ma sector'!A:E,5,0)</f>
        <v>#N/A</v>
      </c>
    </row>
    <row r="1388" spans="34:34">
      <c r="AH1388" s="128" t="e">
        <f>VLOOKUP(B1387,'Ma sector'!A:E,5,0)</f>
        <v>#N/A</v>
      </c>
    </row>
    <row r="1389" spans="34:34">
      <c r="AH1389" s="128" t="e">
        <f>VLOOKUP(B1388,'Ma sector'!A:E,5,0)</f>
        <v>#N/A</v>
      </c>
    </row>
    <row r="1390" spans="34:34">
      <c r="AH1390" s="128" t="e">
        <f>VLOOKUP(B1389,'Ma sector'!A:E,5,0)</f>
        <v>#N/A</v>
      </c>
    </row>
    <row r="1391" spans="34:34">
      <c r="AH1391" s="128" t="e">
        <f>VLOOKUP(B1390,'Ma sector'!A:E,5,0)</f>
        <v>#N/A</v>
      </c>
    </row>
    <row r="1392" spans="34:34">
      <c r="AH1392" s="128" t="e">
        <f>VLOOKUP(B1391,'Ma sector'!A:E,5,0)</f>
        <v>#N/A</v>
      </c>
    </row>
    <row r="1393" spans="34:34">
      <c r="AH1393" s="128" t="e">
        <f>VLOOKUP(B1392,'Ma sector'!A:E,5,0)</f>
        <v>#N/A</v>
      </c>
    </row>
    <row r="1394" spans="34:34">
      <c r="AH1394" s="128" t="e">
        <f>VLOOKUP(B1393,'Ma sector'!A:E,5,0)</f>
        <v>#N/A</v>
      </c>
    </row>
    <row r="1395" spans="34:34">
      <c r="AH1395" s="128" t="e">
        <f>VLOOKUP(B1394,'Ma sector'!A:E,5,0)</f>
        <v>#N/A</v>
      </c>
    </row>
    <row r="1396" spans="34:34">
      <c r="AH1396" s="128" t="e">
        <f>VLOOKUP(B1395,'Ma sector'!A:E,5,0)</f>
        <v>#N/A</v>
      </c>
    </row>
    <row r="1397" spans="34:34">
      <c r="AH1397" s="128" t="e">
        <f>VLOOKUP(B1396,'Ma sector'!A:E,5,0)</f>
        <v>#N/A</v>
      </c>
    </row>
    <row r="1398" spans="34:34">
      <c r="AH1398" s="128" t="e">
        <f>VLOOKUP(B1397,'Ma sector'!A:E,5,0)</f>
        <v>#N/A</v>
      </c>
    </row>
    <row r="1399" spans="34:34">
      <c r="AH1399" s="128" t="e">
        <f>VLOOKUP(B1398,'Ma sector'!A:E,5,0)</f>
        <v>#N/A</v>
      </c>
    </row>
    <row r="1400" spans="34:34">
      <c r="AH1400" s="128" t="e">
        <f>VLOOKUP(B1399,'Ma sector'!A:E,5,0)</f>
        <v>#N/A</v>
      </c>
    </row>
    <row r="1401" spans="34:34">
      <c r="AH1401" s="128" t="e">
        <f>VLOOKUP(B1400,'Ma sector'!A:E,5,0)</f>
        <v>#N/A</v>
      </c>
    </row>
    <row r="1402" spans="34:34">
      <c r="AH1402" s="128" t="e">
        <f>VLOOKUP(B1401,'Ma sector'!A:E,5,0)</f>
        <v>#N/A</v>
      </c>
    </row>
    <row r="1403" spans="34:34">
      <c r="AH1403" s="128" t="e">
        <f>VLOOKUP(B1402,'Ma sector'!A:E,5,0)</f>
        <v>#N/A</v>
      </c>
    </row>
    <row r="1404" spans="34:34">
      <c r="AH1404" s="128" t="e">
        <f>VLOOKUP(B1403,'Ma sector'!A:E,5,0)</f>
        <v>#N/A</v>
      </c>
    </row>
    <row r="1405" spans="34:34">
      <c r="AH1405" s="128" t="e">
        <f>VLOOKUP(B1404,'Ma sector'!A:E,5,0)</f>
        <v>#N/A</v>
      </c>
    </row>
    <row r="1406" spans="34:34">
      <c r="AH1406" s="128" t="e">
        <f>VLOOKUP(B1405,'Ma sector'!A:E,5,0)</f>
        <v>#N/A</v>
      </c>
    </row>
    <row r="1407" spans="34:34">
      <c r="AH1407" s="128" t="e">
        <f>VLOOKUP(B1406,'Ma sector'!A:E,5,0)</f>
        <v>#N/A</v>
      </c>
    </row>
    <row r="1408" spans="34:34">
      <c r="AH1408" s="128" t="e">
        <f>VLOOKUP(B1407,'Ma sector'!A:E,5,0)</f>
        <v>#N/A</v>
      </c>
    </row>
    <row r="1409" spans="34:34">
      <c r="AH1409" s="128" t="e">
        <f>VLOOKUP(B1408,'Ma sector'!A:E,5,0)</f>
        <v>#N/A</v>
      </c>
    </row>
    <row r="1410" spans="34:34">
      <c r="AH1410" s="128" t="e">
        <f>VLOOKUP(B1409,'Ma sector'!A:E,5,0)</f>
        <v>#N/A</v>
      </c>
    </row>
    <row r="1411" spans="34:34">
      <c r="AH1411" s="128" t="e">
        <f>VLOOKUP(B1410,'Ma sector'!A:E,5,0)</f>
        <v>#N/A</v>
      </c>
    </row>
    <row r="1412" spans="34:34">
      <c r="AH1412" s="128" t="e">
        <f>VLOOKUP(B1411,'Ma sector'!A:E,5,0)</f>
        <v>#N/A</v>
      </c>
    </row>
    <row r="1413" spans="34:34">
      <c r="AH1413" s="128" t="e">
        <f>VLOOKUP(B1412,'Ma sector'!A:E,5,0)</f>
        <v>#N/A</v>
      </c>
    </row>
    <row r="1414" spans="34:34">
      <c r="AH1414" s="128" t="e">
        <f>VLOOKUP(B1413,'Ma sector'!A:E,5,0)</f>
        <v>#N/A</v>
      </c>
    </row>
    <row r="1415" spans="34:34">
      <c r="AH1415" s="128" t="e">
        <f>VLOOKUP(B1414,'Ma sector'!A:E,5,0)</f>
        <v>#N/A</v>
      </c>
    </row>
    <row r="1416" spans="34:34">
      <c r="AH1416" s="128" t="e">
        <f>VLOOKUP(B1415,'Ma sector'!A:E,5,0)</f>
        <v>#N/A</v>
      </c>
    </row>
    <row r="1417" spans="34:34">
      <c r="AH1417" s="128" t="e">
        <f>VLOOKUP(B1416,'Ma sector'!A:E,5,0)</f>
        <v>#N/A</v>
      </c>
    </row>
    <row r="1418" spans="34:34">
      <c r="AH1418" s="128" t="e">
        <f>VLOOKUP(B1417,'Ma sector'!A:E,5,0)</f>
        <v>#N/A</v>
      </c>
    </row>
    <row r="1419" spans="34:34">
      <c r="AH1419" s="128" t="e">
        <f>VLOOKUP(B1418,'Ma sector'!A:E,5,0)</f>
        <v>#N/A</v>
      </c>
    </row>
    <row r="1420" spans="34:34">
      <c r="AH1420" s="128" t="e">
        <f>VLOOKUP(B1419,'Ma sector'!A:E,5,0)</f>
        <v>#N/A</v>
      </c>
    </row>
    <row r="1421" spans="34:34">
      <c r="AH1421" s="128" t="e">
        <f>VLOOKUP(B1420,'Ma sector'!A:E,5,0)</f>
        <v>#N/A</v>
      </c>
    </row>
    <row r="1422" spans="34:34">
      <c r="AH1422" s="128" t="e">
        <f>VLOOKUP(B1421,'Ma sector'!A:E,5,0)</f>
        <v>#N/A</v>
      </c>
    </row>
    <row r="1423" spans="34:34">
      <c r="AH1423" s="128" t="e">
        <f>VLOOKUP(B1422,'Ma sector'!A:E,5,0)</f>
        <v>#N/A</v>
      </c>
    </row>
    <row r="1424" spans="34:34">
      <c r="AH1424" s="128" t="e">
        <f>VLOOKUP(B1423,'Ma sector'!A:E,5,0)</f>
        <v>#N/A</v>
      </c>
    </row>
    <row r="1425" spans="34:34">
      <c r="AH1425" s="128" t="e">
        <f>VLOOKUP(B1424,'Ma sector'!A:E,5,0)</f>
        <v>#N/A</v>
      </c>
    </row>
    <row r="1426" spans="34:34">
      <c r="AH1426" s="128" t="e">
        <f>VLOOKUP(B1425,'Ma sector'!A:E,5,0)</f>
        <v>#N/A</v>
      </c>
    </row>
    <row r="1427" spans="34:34">
      <c r="AH1427" s="128" t="e">
        <f>VLOOKUP(B1426,'Ma sector'!A:E,5,0)</f>
        <v>#N/A</v>
      </c>
    </row>
    <row r="1428" spans="34:34">
      <c r="AH1428" s="128" t="e">
        <f>VLOOKUP(B1427,'Ma sector'!A:E,5,0)</f>
        <v>#N/A</v>
      </c>
    </row>
    <row r="1429" spans="34:34">
      <c r="AH1429" s="128" t="e">
        <f>VLOOKUP(B1428,'Ma sector'!A:E,5,0)</f>
        <v>#N/A</v>
      </c>
    </row>
    <row r="1430" spans="34:34">
      <c r="AH1430" s="128" t="e">
        <f>VLOOKUP(B1429,'Ma sector'!A:E,5,0)</f>
        <v>#N/A</v>
      </c>
    </row>
    <row r="1431" spans="34:34">
      <c r="AH1431" s="128" t="e">
        <f>VLOOKUP(B1430,'Ma sector'!A:E,5,0)</f>
        <v>#N/A</v>
      </c>
    </row>
    <row r="1432" spans="34:34">
      <c r="AH1432" s="128" t="e">
        <f>VLOOKUP(B1431,'Ma sector'!A:E,5,0)</f>
        <v>#N/A</v>
      </c>
    </row>
    <row r="1433" spans="34:34">
      <c r="AH1433" s="128" t="e">
        <f>VLOOKUP(B1432,'Ma sector'!A:E,5,0)</f>
        <v>#N/A</v>
      </c>
    </row>
    <row r="1434" spans="34:34">
      <c r="AH1434" s="128" t="e">
        <f>VLOOKUP(B1433,'Ma sector'!A:E,5,0)</f>
        <v>#N/A</v>
      </c>
    </row>
    <row r="1435" spans="34:34">
      <c r="AH1435" s="128" t="e">
        <f>VLOOKUP(B1434,'Ma sector'!A:E,5,0)</f>
        <v>#N/A</v>
      </c>
    </row>
    <row r="1436" spans="34:34">
      <c r="AH1436" s="128" t="e">
        <f>VLOOKUP(B1435,'Ma sector'!A:E,5,0)</f>
        <v>#N/A</v>
      </c>
    </row>
    <row r="1437" spans="34:34">
      <c r="AH1437" s="128" t="e">
        <f>VLOOKUP(B1436,'Ma sector'!A:E,5,0)</f>
        <v>#N/A</v>
      </c>
    </row>
    <row r="1438" spans="34:34">
      <c r="AH1438" s="128" t="e">
        <f>VLOOKUP(B1437,'Ma sector'!A:E,5,0)</f>
        <v>#N/A</v>
      </c>
    </row>
    <row r="1439" spans="34:34">
      <c r="AH1439" s="128" t="e">
        <f>VLOOKUP(B1438,'Ma sector'!A:E,5,0)</f>
        <v>#N/A</v>
      </c>
    </row>
    <row r="1440" spans="34:34">
      <c r="AH1440" s="128" t="e">
        <f>VLOOKUP(B1439,'Ma sector'!A:E,5,0)</f>
        <v>#N/A</v>
      </c>
    </row>
    <row r="1441" spans="34:34">
      <c r="AH1441" s="128" t="e">
        <f>VLOOKUP(B1440,'Ma sector'!A:E,5,0)</f>
        <v>#N/A</v>
      </c>
    </row>
    <row r="1442" spans="34:34">
      <c r="AH1442" s="128" t="e">
        <f>VLOOKUP(B1441,'Ma sector'!A:E,5,0)</f>
        <v>#N/A</v>
      </c>
    </row>
    <row r="1443" spans="34:34">
      <c r="AH1443" s="128" t="e">
        <f>VLOOKUP(B1442,'Ma sector'!A:E,5,0)</f>
        <v>#N/A</v>
      </c>
    </row>
    <row r="1444" spans="34:34">
      <c r="AH1444" s="128" t="e">
        <f>VLOOKUP(B1443,'Ma sector'!A:E,5,0)</f>
        <v>#N/A</v>
      </c>
    </row>
    <row r="1445" spans="34:34">
      <c r="AH1445" s="128" t="e">
        <f>VLOOKUP(B1444,'Ma sector'!A:E,5,0)</f>
        <v>#N/A</v>
      </c>
    </row>
    <row r="1446" spans="34:34">
      <c r="AH1446" s="128" t="e">
        <f>VLOOKUP(B1445,'Ma sector'!A:E,5,0)</f>
        <v>#N/A</v>
      </c>
    </row>
    <row r="1447" spans="34:34">
      <c r="AH1447" s="128" t="e">
        <f>VLOOKUP(B1446,'Ma sector'!A:E,5,0)</f>
        <v>#N/A</v>
      </c>
    </row>
    <row r="1448" spans="34:34">
      <c r="AH1448" s="128" t="e">
        <f>VLOOKUP(B1447,'Ma sector'!A:E,5,0)</f>
        <v>#N/A</v>
      </c>
    </row>
    <row r="1449" spans="34:34">
      <c r="AH1449" s="128" t="e">
        <f>VLOOKUP(B1448,'Ma sector'!A:E,5,0)</f>
        <v>#N/A</v>
      </c>
    </row>
    <row r="1450" spans="34:34">
      <c r="AH1450" s="128" t="e">
        <f>VLOOKUP(B1449,'Ma sector'!A:E,5,0)</f>
        <v>#N/A</v>
      </c>
    </row>
    <row r="1451" spans="34:34">
      <c r="AH1451" s="128" t="e">
        <f>VLOOKUP(B1450,'Ma sector'!A:E,5,0)</f>
        <v>#N/A</v>
      </c>
    </row>
    <row r="1452" spans="34:34">
      <c r="AH1452" s="128" t="e">
        <f>VLOOKUP(B1451,'Ma sector'!A:E,5,0)</f>
        <v>#N/A</v>
      </c>
    </row>
    <row r="1453" spans="34:34">
      <c r="AH1453" s="128" t="e">
        <f>VLOOKUP(B1452,'Ma sector'!A:E,5,0)</f>
        <v>#N/A</v>
      </c>
    </row>
    <row r="1454" spans="34:34">
      <c r="AH1454" s="128" t="e">
        <f>VLOOKUP(B1453,'Ma sector'!A:E,5,0)</f>
        <v>#N/A</v>
      </c>
    </row>
    <row r="1455" spans="34:34">
      <c r="AH1455" s="128" t="e">
        <f>VLOOKUP(B1454,'Ma sector'!A:E,5,0)</f>
        <v>#N/A</v>
      </c>
    </row>
    <row r="1456" spans="34:34">
      <c r="AH1456" s="128" t="e">
        <f>VLOOKUP(B1455,'Ma sector'!A:E,5,0)</f>
        <v>#N/A</v>
      </c>
    </row>
    <row r="1457" spans="34:34">
      <c r="AH1457" s="128" t="e">
        <f>VLOOKUP(B1456,'Ma sector'!A:E,5,0)</f>
        <v>#N/A</v>
      </c>
    </row>
    <row r="1458" spans="34:34">
      <c r="AH1458" s="128" t="e">
        <f>VLOOKUP(B1457,'Ma sector'!A:E,5,0)</f>
        <v>#N/A</v>
      </c>
    </row>
    <row r="1459" spans="34:34">
      <c r="AH1459" s="128" t="e">
        <f>VLOOKUP(B1458,'Ma sector'!A:E,5,0)</f>
        <v>#N/A</v>
      </c>
    </row>
    <row r="1460" spans="34:34">
      <c r="AH1460" s="128" t="e">
        <f>VLOOKUP(B1459,'Ma sector'!A:E,5,0)</f>
        <v>#N/A</v>
      </c>
    </row>
    <row r="1461" spans="34:34">
      <c r="AH1461" s="128" t="e">
        <f>VLOOKUP(B1460,'Ma sector'!A:E,5,0)</f>
        <v>#N/A</v>
      </c>
    </row>
    <row r="1462" spans="34:34">
      <c r="AH1462" s="128" t="e">
        <f>VLOOKUP(B1461,'Ma sector'!A:E,5,0)</f>
        <v>#N/A</v>
      </c>
    </row>
    <row r="1463" spans="34:34">
      <c r="AH1463" s="128" t="e">
        <f>VLOOKUP(B1462,'Ma sector'!A:E,5,0)</f>
        <v>#N/A</v>
      </c>
    </row>
    <row r="1464" spans="34:34">
      <c r="AH1464" s="128" t="e">
        <f>VLOOKUP(B1463,'Ma sector'!A:E,5,0)</f>
        <v>#N/A</v>
      </c>
    </row>
    <row r="1465" spans="34:34">
      <c r="AH1465" s="128" t="e">
        <f>VLOOKUP(B1464,'Ma sector'!A:E,5,0)</f>
        <v>#N/A</v>
      </c>
    </row>
    <row r="1466" spans="34:34">
      <c r="AH1466" s="128" t="e">
        <f>VLOOKUP(B1465,'Ma sector'!A:E,5,0)</f>
        <v>#N/A</v>
      </c>
    </row>
    <row r="1467" spans="34:34">
      <c r="AH1467" s="128" t="e">
        <f>VLOOKUP(B1466,'Ma sector'!A:E,5,0)</f>
        <v>#N/A</v>
      </c>
    </row>
    <row r="1468" spans="34:34">
      <c r="AH1468" s="128" t="e">
        <f>VLOOKUP(B1467,'Ma sector'!A:E,5,0)</f>
        <v>#N/A</v>
      </c>
    </row>
    <row r="1469" spans="34:34">
      <c r="AH1469" s="128" t="e">
        <f>VLOOKUP(B1468,'Ma sector'!A:E,5,0)</f>
        <v>#N/A</v>
      </c>
    </row>
    <row r="1470" spans="34:34">
      <c r="AH1470" s="128" t="e">
        <f>VLOOKUP(B1469,'Ma sector'!A:E,5,0)</f>
        <v>#N/A</v>
      </c>
    </row>
    <row r="1471" spans="34:34">
      <c r="AH1471" s="128" t="e">
        <f>VLOOKUP(B1470,'Ma sector'!A:E,5,0)</f>
        <v>#N/A</v>
      </c>
    </row>
    <row r="1472" spans="34:34">
      <c r="AH1472" s="128" t="e">
        <f>VLOOKUP(B1471,'Ma sector'!A:E,5,0)</f>
        <v>#N/A</v>
      </c>
    </row>
    <row r="1473" spans="34:34">
      <c r="AH1473" s="128" t="e">
        <f>VLOOKUP(B1472,'Ma sector'!A:E,5,0)</f>
        <v>#N/A</v>
      </c>
    </row>
    <row r="1474" spans="34:34">
      <c r="AH1474" s="128" t="e">
        <f>VLOOKUP(B1473,'Ma sector'!A:E,5,0)</f>
        <v>#N/A</v>
      </c>
    </row>
    <row r="1475" spans="34:34">
      <c r="AH1475" s="128" t="e">
        <f>VLOOKUP(B1474,'Ma sector'!A:E,5,0)</f>
        <v>#N/A</v>
      </c>
    </row>
    <row r="1476" spans="34:34">
      <c r="AH1476" s="128" t="e">
        <f>VLOOKUP(B1475,'Ma sector'!A:E,5,0)</f>
        <v>#N/A</v>
      </c>
    </row>
    <row r="1477" spans="34:34">
      <c r="AH1477" s="128" t="e">
        <f>VLOOKUP(B1476,'Ma sector'!A:E,5,0)</f>
        <v>#N/A</v>
      </c>
    </row>
    <row r="1478" spans="34:34">
      <c r="AH1478" s="128" t="e">
        <f>VLOOKUP(B1477,'Ma sector'!A:E,5,0)</f>
        <v>#N/A</v>
      </c>
    </row>
    <row r="1479" spans="34:34">
      <c r="AH1479" s="128" t="e">
        <f>VLOOKUP(B1478,'Ma sector'!A:E,5,0)</f>
        <v>#N/A</v>
      </c>
    </row>
    <row r="1480" spans="34:34">
      <c r="AH1480" s="128" t="e">
        <f>VLOOKUP(B1479,'Ma sector'!A:E,5,0)</f>
        <v>#N/A</v>
      </c>
    </row>
    <row r="1481" spans="34:34">
      <c r="AH1481" s="128" t="e">
        <f>VLOOKUP(B1480,'Ma sector'!A:E,5,0)</f>
        <v>#N/A</v>
      </c>
    </row>
    <row r="1482" spans="34:34">
      <c r="AH1482" s="128" t="e">
        <f>VLOOKUP(B1481,'Ma sector'!A:E,5,0)</f>
        <v>#N/A</v>
      </c>
    </row>
    <row r="1483" spans="34:34">
      <c r="AH1483" s="128" t="e">
        <f>VLOOKUP(B1482,'Ma sector'!A:E,5,0)</f>
        <v>#N/A</v>
      </c>
    </row>
    <row r="1484" spans="34:34">
      <c r="AH1484" s="128" t="e">
        <f>VLOOKUP(B1483,'Ma sector'!A:E,5,0)</f>
        <v>#N/A</v>
      </c>
    </row>
    <row r="1485" spans="34:34">
      <c r="AH1485" s="128" t="e">
        <f>VLOOKUP(B1484,'Ma sector'!A:E,5,0)</f>
        <v>#N/A</v>
      </c>
    </row>
    <row r="1486" spans="34:34">
      <c r="AH1486" s="128" t="e">
        <f>VLOOKUP(B1485,'Ma sector'!A:E,5,0)</f>
        <v>#N/A</v>
      </c>
    </row>
    <row r="1487" spans="34:34">
      <c r="AH1487" s="128" t="e">
        <f>VLOOKUP(B1486,'Ma sector'!A:E,5,0)</f>
        <v>#N/A</v>
      </c>
    </row>
    <row r="1488" spans="34:34">
      <c r="AH1488" s="128" t="e">
        <f>VLOOKUP(B1487,'Ma sector'!A:E,5,0)</f>
        <v>#N/A</v>
      </c>
    </row>
    <row r="1489" spans="34:34">
      <c r="AH1489" s="128" t="e">
        <f>VLOOKUP(B1488,'Ma sector'!A:E,5,0)</f>
        <v>#N/A</v>
      </c>
    </row>
    <row r="1490" spans="34:34">
      <c r="AH1490" s="128" t="e">
        <f>VLOOKUP(B1489,'Ma sector'!A:E,5,0)</f>
        <v>#N/A</v>
      </c>
    </row>
    <row r="1491" spans="34:34">
      <c r="AH1491" s="128" t="e">
        <f>VLOOKUP(B1490,'Ma sector'!A:E,5,0)</f>
        <v>#N/A</v>
      </c>
    </row>
    <row r="1492" spans="34:34">
      <c r="AH1492" s="128" t="e">
        <f>VLOOKUP(B1491,'Ma sector'!A:E,5,0)</f>
        <v>#N/A</v>
      </c>
    </row>
    <row r="1493" spans="34:34">
      <c r="AH1493" s="128" t="e">
        <f>VLOOKUP(B1492,'Ma sector'!A:E,5,0)</f>
        <v>#N/A</v>
      </c>
    </row>
    <row r="1494" spans="34:34">
      <c r="AH1494" s="128" t="e">
        <f>VLOOKUP(B1493,'Ma sector'!A:E,5,0)</f>
        <v>#N/A</v>
      </c>
    </row>
    <row r="1495" spans="34:34">
      <c r="AH1495" s="128" t="e">
        <f>VLOOKUP(B1494,'Ma sector'!A:E,5,0)</f>
        <v>#N/A</v>
      </c>
    </row>
    <row r="1496" spans="34:34">
      <c r="AH1496" s="128" t="e">
        <f>VLOOKUP(B1495,'Ma sector'!A:E,5,0)</f>
        <v>#N/A</v>
      </c>
    </row>
    <row r="1497" spans="34:34">
      <c r="AH1497" s="128" t="e">
        <f>VLOOKUP(B1496,'Ma sector'!A:E,5,0)</f>
        <v>#N/A</v>
      </c>
    </row>
    <row r="1498" spans="34:34">
      <c r="AH1498" s="128" t="e">
        <f>VLOOKUP(B1497,'Ma sector'!A:E,5,0)</f>
        <v>#N/A</v>
      </c>
    </row>
    <row r="1499" spans="34:34">
      <c r="AH1499" s="128" t="e">
        <f>VLOOKUP(B1498,'Ma sector'!A:E,5,0)</f>
        <v>#N/A</v>
      </c>
    </row>
    <row r="1500" spans="34:34">
      <c r="AH1500" s="128" t="e">
        <f>VLOOKUP(B1499,'Ma sector'!A:E,5,0)</f>
        <v>#N/A</v>
      </c>
    </row>
    <row r="1501" spans="34:34">
      <c r="AH1501" s="128" t="e">
        <f>VLOOKUP(B1500,'Ma sector'!A:E,5,0)</f>
        <v>#N/A</v>
      </c>
    </row>
    <row r="1502" spans="34:34">
      <c r="AH1502" s="128" t="e">
        <f>VLOOKUP(B1501,'Ma sector'!A:E,5,0)</f>
        <v>#N/A</v>
      </c>
    </row>
    <row r="1503" spans="34:34">
      <c r="AH1503" s="128" t="e">
        <f>VLOOKUP(B1502,'Ma sector'!A:E,5,0)</f>
        <v>#N/A</v>
      </c>
    </row>
    <row r="1504" spans="34:34">
      <c r="AH1504" s="128" t="e">
        <f>VLOOKUP(B1503,'Ma sector'!A:E,5,0)</f>
        <v>#N/A</v>
      </c>
    </row>
    <row r="1505" spans="34:34">
      <c r="AH1505" s="128" t="e">
        <f>VLOOKUP(B1504,'Ma sector'!A:E,5,0)</f>
        <v>#N/A</v>
      </c>
    </row>
    <row r="1506" spans="34:34">
      <c r="AH1506" s="128" t="e">
        <f>VLOOKUP(B1505,'Ma sector'!A:E,5,0)</f>
        <v>#N/A</v>
      </c>
    </row>
    <row r="1507" spans="34:34">
      <c r="AH1507" s="128" t="e">
        <f>VLOOKUP(B1506,'Ma sector'!A:E,5,0)</f>
        <v>#N/A</v>
      </c>
    </row>
    <row r="1508" spans="34:34">
      <c r="AH1508" s="128" t="e">
        <f>VLOOKUP(B1507,'Ma sector'!A:E,5,0)</f>
        <v>#N/A</v>
      </c>
    </row>
    <row r="1509" spans="34:34">
      <c r="AH1509" s="128" t="e">
        <f>VLOOKUP(B1508,'Ma sector'!A:E,5,0)</f>
        <v>#N/A</v>
      </c>
    </row>
    <row r="1510" spans="34:34">
      <c r="AH1510" s="128" t="e">
        <f>VLOOKUP(B1509,'Ma sector'!A:E,5,0)</f>
        <v>#N/A</v>
      </c>
    </row>
    <row r="1511" spans="34:34">
      <c r="AH1511" s="128" t="e">
        <f>VLOOKUP(B1510,'Ma sector'!A:E,5,0)</f>
        <v>#N/A</v>
      </c>
    </row>
    <row r="1512" spans="34:34">
      <c r="AH1512" s="128" t="e">
        <f>VLOOKUP(B1511,'Ma sector'!A:E,5,0)</f>
        <v>#N/A</v>
      </c>
    </row>
    <row r="1513" spans="34:34">
      <c r="AH1513" s="128" t="e">
        <f>VLOOKUP(B1512,'Ma sector'!A:E,5,0)</f>
        <v>#N/A</v>
      </c>
    </row>
    <row r="1514" spans="34:34">
      <c r="AH1514" s="128" t="e">
        <f>VLOOKUP(B1513,'Ma sector'!A:E,5,0)</f>
        <v>#N/A</v>
      </c>
    </row>
    <row r="1515" spans="34:34">
      <c r="AH1515" s="128" t="e">
        <f>VLOOKUP(B1514,'Ma sector'!A:E,5,0)</f>
        <v>#N/A</v>
      </c>
    </row>
    <row r="1516" spans="34:34">
      <c r="AH1516" s="128" t="e">
        <f>VLOOKUP(B1515,'Ma sector'!A:E,5,0)</f>
        <v>#N/A</v>
      </c>
    </row>
    <row r="1517" spans="34:34">
      <c r="AH1517" s="128" t="e">
        <f>VLOOKUP(B1516,'Ma sector'!A:E,5,0)</f>
        <v>#N/A</v>
      </c>
    </row>
    <row r="1518" spans="34:34">
      <c r="AH1518" s="128" t="e">
        <f>VLOOKUP(B1517,'Ma sector'!A:E,5,0)</f>
        <v>#N/A</v>
      </c>
    </row>
    <row r="1519" spans="34:34">
      <c r="AH1519" s="128" t="e">
        <f>VLOOKUP(B1518,'Ma sector'!A:E,5,0)</f>
        <v>#N/A</v>
      </c>
    </row>
    <row r="1520" spans="34:34">
      <c r="AH1520" s="128" t="e">
        <f>VLOOKUP(B1519,'Ma sector'!A:E,5,0)</f>
        <v>#N/A</v>
      </c>
    </row>
    <row r="1521" spans="34:34">
      <c r="AH1521" s="128" t="e">
        <f>VLOOKUP(B1520,'Ma sector'!A:E,5,0)</f>
        <v>#N/A</v>
      </c>
    </row>
    <row r="1522" spans="34:34">
      <c r="AH1522" s="128" t="e">
        <f>VLOOKUP(B1521,'Ma sector'!A:E,5,0)</f>
        <v>#N/A</v>
      </c>
    </row>
    <row r="1523" spans="34:34">
      <c r="AH1523" s="128" t="e">
        <f>VLOOKUP(B1522,'Ma sector'!A:E,5,0)</f>
        <v>#N/A</v>
      </c>
    </row>
    <row r="1524" spans="34:34">
      <c r="AH1524" s="128" t="e">
        <f>VLOOKUP(B1523,'Ma sector'!A:E,5,0)</f>
        <v>#N/A</v>
      </c>
    </row>
    <row r="1525" spans="34:34">
      <c r="AH1525" s="128" t="e">
        <f>VLOOKUP(B1524,'Ma sector'!A:E,5,0)</f>
        <v>#N/A</v>
      </c>
    </row>
    <row r="1526" spans="34:34">
      <c r="AH1526" s="128" t="e">
        <f>VLOOKUP(B1525,'Ma sector'!A:E,5,0)</f>
        <v>#N/A</v>
      </c>
    </row>
    <row r="1527" spans="34:34">
      <c r="AH1527" s="128" t="e">
        <f>VLOOKUP(B1526,'Ma sector'!A:E,5,0)</f>
        <v>#N/A</v>
      </c>
    </row>
    <row r="1528" spans="34:34">
      <c r="AH1528" s="128" t="e">
        <f>VLOOKUP(B1527,'Ma sector'!A:E,5,0)</f>
        <v>#N/A</v>
      </c>
    </row>
    <row r="1529" spans="34:34">
      <c r="AH1529" s="128" t="e">
        <f>VLOOKUP(B1528,'Ma sector'!A:E,5,0)</f>
        <v>#N/A</v>
      </c>
    </row>
    <row r="1530" spans="34:34">
      <c r="AH1530" s="128" t="e">
        <f>VLOOKUP(B1529,'Ma sector'!A:E,5,0)</f>
        <v>#N/A</v>
      </c>
    </row>
    <row r="1531" spans="34:34">
      <c r="AH1531" s="128" t="e">
        <f>VLOOKUP(B1530,'Ma sector'!A:E,5,0)</f>
        <v>#N/A</v>
      </c>
    </row>
    <row r="1532" spans="34:34">
      <c r="AH1532" s="128" t="e">
        <f>VLOOKUP(B1531,'Ma sector'!A:E,5,0)</f>
        <v>#N/A</v>
      </c>
    </row>
    <row r="1533" spans="34:34">
      <c r="AH1533" s="128" t="e">
        <f>VLOOKUP(B1532,'Ma sector'!A:E,5,0)</f>
        <v>#N/A</v>
      </c>
    </row>
    <row r="1534" spans="34:34">
      <c r="AH1534" s="128" t="e">
        <f>VLOOKUP(B1533,'Ma sector'!A:E,5,0)</f>
        <v>#N/A</v>
      </c>
    </row>
    <row r="1535" spans="34:34">
      <c r="AH1535" s="128" t="e">
        <f>VLOOKUP(B1534,'Ma sector'!A:E,5,0)</f>
        <v>#N/A</v>
      </c>
    </row>
    <row r="1536" spans="34:34">
      <c r="AH1536" s="128" t="e">
        <f>VLOOKUP(B1535,'Ma sector'!A:E,5,0)</f>
        <v>#N/A</v>
      </c>
    </row>
    <row r="1537" spans="34:34">
      <c r="AH1537" s="128" t="e">
        <f>VLOOKUP(B1536,'Ma sector'!A:E,5,0)</f>
        <v>#N/A</v>
      </c>
    </row>
    <row r="1538" spans="34:34">
      <c r="AH1538" s="128" t="e">
        <f>VLOOKUP(B1537,'Ma sector'!A:E,5,0)</f>
        <v>#N/A</v>
      </c>
    </row>
    <row r="1539" spans="34:34">
      <c r="AH1539" s="128" t="e">
        <f>VLOOKUP(B1538,'Ma sector'!A:E,5,0)</f>
        <v>#N/A</v>
      </c>
    </row>
    <row r="1540" spans="34:34">
      <c r="AH1540" s="128" t="e">
        <f>VLOOKUP(B1539,'Ma sector'!A:E,5,0)</f>
        <v>#N/A</v>
      </c>
    </row>
    <row r="1541" spans="34:34">
      <c r="AH1541" s="128" t="e">
        <f>VLOOKUP(B1540,'Ma sector'!A:E,5,0)</f>
        <v>#N/A</v>
      </c>
    </row>
    <row r="1542" spans="34:34">
      <c r="AH1542" s="128" t="e">
        <f>VLOOKUP(B1541,'Ma sector'!A:E,5,0)</f>
        <v>#N/A</v>
      </c>
    </row>
    <row r="1543" spans="34:34">
      <c r="AH1543" s="128" t="e">
        <f>VLOOKUP(B1542,'Ma sector'!A:E,5,0)</f>
        <v>#N/A</v>
      </c>
    </row>
    <row r="1544" spans="34:34">
      <c r="AH1544" s="128" t="e">
        <f>VLOOKUP(B1543,'Ma sector'!A:E,5,0)</f>
        <v>#N/A</v>
      </c>
    </row>
    <row r="1545" spans="34:34">
      <c r="AH1545" s="128" t="e">
        <f>VLOOKUP(B1544,'Ma sector'!A:E,5,0)</f>
        <v>#N/A</v>
      </c>
    </row>
    <row r="1546" spans="34:34">
      <c r="AH1546" s="128" t="e">
        <f>VLOOKUP(B1545,'Ma sector'!A:E,5,0)</f>
        <v>#N/A</v>
      </c>
    </row>
    <row r="1547" spans="34:34">
      <c r="AH1547" s="128" t="e">
        <f>VLOOKUP(B1546,'Ma sector'!A:E,5,0)</f>
        <v>#N/A</v>
      </c>
    </row>
    <row r="1548" spans="34:34">
      <c r="AH1548" s="128" t="e">
        <f>VLOOKUP(B1547,'Ma sector'!A:E,5,0)</f>
        <v>#N/A</v>
      </c>
    </row>
    <row r="1549" spans="34:34">
      <c r="AH1549" s="128" t="e">
        <f>VLOOKUP(B1548,'Ma sector'!A:E,5,0)</f>
        <v>#N/A</v>
      </c>
    </row>
    <row r="1550" spans="34:34">
      <c r="AH1550" s="128" t="e">
        <f>VLOOKUP(B1549,'Ma sector'!A:E,5,0)</f>
        <v>#N/A</v>
      </c>
    </row>
    <row r="1551" spans="34:34">
      <c r="AH1551" s="128" t="e">
        <f>VLOOKUP(B1550,'Ma sector'!A:E,5,0)</f>
        <v>#N/A</v>
      </c>
    </row>
    <row r="1552" spans="34:34">
      <c r="AH1552" s="128" t="e">
        <f>VLOOKUP(B1551,'Ma sector'!A:E,5,0)</f>
        <v>#N/A</v>
      </c>
    </row>
    <row r="1553" spans="34:34">
      <c r="AH1553" s="128" t="e">
        <f>VLOOKUP(B1552,'Ma sector'!A:E,5,0)</f>
        <v>#N/A</v>
      </c>
    </row>
    <row r="1554" spans="34:34">
      <c r="AH1554" s="128" t="e">
        <f>VLOOKUP(B1553,'Ma sector'!A:E,5,0)</f>
        <v>#N/A</v>
      </c>
    </row>
    <row r="1555" spans="34:34">
      <c r="AH1555" s="128" t="e">
        <f>VLOOKUP(B1554,'Ma sector'!A:E,5,0)</f>
        <v>#N/A</v>
      </c>
    </row>
    <row r="1556" spans="34:34">
      <c r="AH1556" s="128" t="e">
        <f>VLOOKUP(B1555,'Ma sector'!A:E,5,0)</f>
        <v>#N/A</v>
      </c>
    </row>
    <row r="1557" spans="34:34">
      <c r="AH1557" s="128" t="e">
        <f>VLOOKUP(B1556,'Ma sector'!A:E,5,0)</f>
        <v>#N/A</v>
      </c>
    </row>
    <row r="1558" spans="34:34">
      <c r="AH1558" s="128" t="e">
        <f>VLOOKUP(B1557,'Ma sector'!A:E,5,0)</f>
        <v>#N/A</v>
      </c>
    </row>
    <row r="1559" spans="34:34">
      <c r="AH1559" s="128" t="e">
        <f>VLOOKUP(B1558,'Ma sector'!A:E,5,0)</f>
        <v>#N/A</v>
      </c>
    </row>
    <row r="1560" spans="34:34">
      <c r="AH1560" s="128" t="e">
        <f>VLOOKUP(B1559,'Ma sector'!A:E,5,0)</f>
        <v>#N/A</v>
      </c>
    </row>
    <row r="1561" spans="34:34">
      <c r="AH1561" s="128" t="e">
        <f>VLOOKUP(B1560,'Ma sector'!A:E,5,0)</f>
        <v>#N/A</v>
      </c>
    </row>
    <row r="1562" spans="34:34">
      <c r="AH1562" s="128" t="e">
        <f>VLOOKUP(B1561,'Ma sector'!A:E,5,0)</f>
        <v>#N/A</v>
      </c>
    </row>
    <row r="1563" spans="34:34">
      <c r="AH1563" s="128" t="e">
        <f>VLOOKUP(B1562,'Ma sector'!A:E,5,0)</f>
        <v>#N/A</v>
      </c>
    </row>
    <row r="1564" spans="34:34">
      <c r="AH1564" s="128" t="e">
        <f>VLOOKUP(B1563,'Ma sector'!A:E,5,0)</f>
        <v>#N/A</v>
      </c>
    </row>
    <row r="1565" spans="34:34">
      <c r="AH1565" s="128" t="e">
        <f>VLOOKUP(B1564,'Ma sector'!A:E,5,0)</f>
        <v>#N/A</v>
      </c>
    </row>
    <row r="1566" spans="34:34">
      <c r="AH1566" s="128" t="e">
        <f>VLOOKUP(B1565,'Ma sector'!A:E,5,0)</f>
        <v>#N/A</v>
      </c>
    </row>
    <row r="1567" spans="34:34">
      <c r="AH1567" s="128" t="e">
        <f>VLOOKUP(B1566,'Ma sector'!A:E,5,0)</f>
        <v>#N/A</v>
      </c>
    </row>
    <row r="1568" spans="34:34">
      <c r="AH1568" s="128" t="e">
        <f>VLOOKUP(B1567,'Ma sector'!A:E,5,0)</f>
        <v>#N/A</v>
      </c>
    </row>
    <row r="1569" spans="34:34">
      <c r="AH1569" s="128" t="e">
        <f>VLOOKUP(B1568,'Ma sector'!A:E,5,0)</f>
        <v>#N/A</v>
      </c>
    </row>
    <row r="1570" spans="34:34">
      <c r="AH1570" s="128" t="e">
        <f>VLOOKUP(B1569,'Ma sector'!A:E,5,0)</f>
        <v>#N/A</v>
      </c>
    </row>
    <row r="1571" spans="34:34">
      <c r="AH1571" s="128" t="e">
        <f>VLOOKUP(B1570,'Ma sector'!A:E,5,0)</f>
        <v>#N/A</v>
      </c>
    </row>
    <row r="1572" spans="34:34">
      <c r="AH1572" s="128" t="e">
        <f>VLOOKUP(B1571,'Ma sector'!A:E,5,0)</f>
        <v>#N/A</v>
      </c>
    </row>
    <row r="1573" spans="34:34">
      <c r="AH1573" s="128" t="e">
        <f>VLOOKUP(B1572,'Ma sector'!A:E,5,0)</f>
        <v>#N/A</v>
      </c>
    </row>
    <row r="1574" spans="34:34">
      <c r="AH1574" s="128" t="e">
        <f>VLOOKUP(B1573,'Ma sector'!A:E,5,0)</f>
        <v>#N/A</v>
      </c>
    </row>
    <row r="1575" spans="34:34">
      <c r="AH1575" s="128" t="e">
        <f>VLOOKUP(B1574,'Ma sector'!A:E,5,0)</f>
        <v>#N/A</v>
      </c>
    </row>
    <row r="1576" spans="34:34">
      <c r="AH1576" s="128" t="e">
        <f>VLOOKUP(B1575,'Ma sector'!A:E,5,0)</f>
        <v>#N/A</v>
      </c>
    </row>
    <row r="1577" spans="34:34">
      <c r="AH1577" s="128" t="e">
        <f>VLOOKUP(B1576,'Ma sector'!A:E,5,0)</f>
        <v>#N/A</v>
      </c>
    </row>
    <row r="1578" spans="34:34">
      <c r="AH1578" s="128" t="e">
        <f>VLOOKUP(B1577,'Ma sector'!A:E,5,0)</f>
        <v>#N/A</v>
      </c>
    </row>
    <row r="1579" spans="34:34">
      <c r="AH1579" s="128" t="e">
        <f>VLOOKUP(B1578,'Ma sector'!A:E,5,0)</f>
        <v>#N/A</v>
      </c>
    </row>
    <row r="1580" spans="34:34">
      <c r="AH1580" s="128" t="e">
        <f>VLOOKUP(B1579,'Ma sector'!A:E,5,0)</f>
        <v>#N/A</v>
      </c>
    </row>
    <row r="1581" spans="34:34">
      <c r="AH1581" s="128" t="e">
        <f>VLOOKUP(B1580,'Ma sector'!A:E,5,0)</f>
        <v>#N/A</v>
      </c>
    </row>
    <row r="1582" spans="34:34">
      <c r="AH1582" s="128" t="e">
        <f>VLOOKUP(B1581,'Ma sector'!A:E,5,0)</f>
        <v>#N/A</v>
      </c>
    </row>
    <row r="1583" spans="34:34">
      <c r="AH1583" s="128" t="e">
        <f>VLOOKUP(B1582,'Ma sector'!A:E,5,0)</f>
        <v>#N/A</v>
      </c>
    </row>
    <row r="1584" spans="34:34">
      <c r="AH1584" s="128" t="e">
        <f>VLOOKUP(B1583,'Ma sector'!A:E,5,0)</f>
        <v>#N/A</v>
      </c>
    </row>
    <row r="1585" spans="34:34">
      <c r="AH1585" s="128" t="e">
        <f>VLOOKUP(B1584,'Ma sector'!A:E,5,0)</f>
        <v>#N/A</v>
      </c>
    </row>
    <row r="1586" spans="34:34">
      <c r="AH1586" s="128" t="e">
        <f>VLOOKUP(B1585,'Ma sector'!A:E,5,0)</f>
        <v>#N/A</v>
      </c>
    </row>
    <row r="1587" spans="34:34">
      <c r="AH1587" s="128" t="e">
        <f>VLOOKUP(B1586,'Ma sector'!A:E,5,0)</f>
        <v>#N/A</v>
      </c>
    </row>
    <row r="1588" spans="34:34">
      <c r="AH1588" s="128" t="e">
        <f>VLOOKUP(B1587,'Ma sector'!A:E,5,0)</f>
        <v>#N/A</v>
      </c>
    </row>
    <row r="1589" spans="34:34">
      <c r="AH1589" s="128" t="e">
        <f>VLOOKUP(B1588,'Ma sector'!A:E,5,0)</f>
        <v>#N/A</v>
      </c>
    </row>
    <row r="1590" spans="34:34">
      <c r="AH1590" s="128" t="e">
        <f>VLOOKUP(B1589,'Ma sector'!A:E,5,0)</f>
        <v>#N/A</v>
      </c>
    </row>
    <row r="1591" spans="34:34">
      <c r="AH1591" s="128" t="e">
        <f>VLOOKUP(B1590,'Ma sector'!A:E,5,0)</f>
        <v>#N/A</v>
      </c>
    </row>
    <row r="1592" spans="34:34">
      <c r="AH1592" s="128" t="e">
        <f>VLOOKUP(B1591,'Ma sector'!A:E,5,0)</f>
        <v>#N/A</v>
      </c>
    </row>
    <row r="1593" spans="34:34">
      <c r="AH1593" s="128" t="e">
        <f>VLOOKUP(B1592,'Ma sector'!A:E,5,0)</f>
        <v>#N/A</v>
      </c>
    </row>
    <row r="1594" spans="34:34">
      <c r="AH1594" s="128" t="e">
        <f>VLOOKUP(B1593,'Ma sector'!A:E,5,0)</f>
        <v>#N/A</v>
      </c>
    </row>
    <row r="1595" spans="34:34">
      <c r="AH1595" s="128" t="e">
        <f>VLOOKUP(B1594,'Ma sector'!A:E,5,0)</f>
        <v>#N/A</v>
      </c>
    </row>
    <row r="1596" spans="34:34">
      <c r="AH1596" s="128" t="e">
        <f>VLOOKUP(B1595,'Ma sector'!A:E,5,0)</f>
        <v>#N/A</v>
      </c>
    </row>
    <row r="1597" spans="34:34">
      <c r="AH1597" s="128" t="e">
        <f>VLOOKUP(B1596,'Ma sector'!A:E,5,0)</f>
        <v>#N/A</v>
      </c>
    </row>
    <row r="1598" spans="34:34">
      <c r="AH1598" s="128" t="e">
        <f>VLOOKUP(B1597,'Ma sector'!A:E,5,0)</f>
        <v>#N/A</v>
      </c>
    </row>
    <row r="1599" spans="34:34">
      <c r="AH1599" s="128" t="e">
        <f>VLOOKUP(B1598,'Ma sector'!A:E,5,0)</f>
        <v>#N/A</v>
      </c>
    </row>
    <row r="1600" spans="34:34">
      <c r="AH1600" s="128" t="e">
        <f>VLOOKUP(B1599,'Ma sector'!A:E,5,0)</f>
        <v>#N/A</v>
      </c>
    </row>
    <row r="1601" spans="34:34">
      <c r="AH1601" s="128" t="e">
        <f>VLOOKUP(B1600,'Ma sector'!A:E,5,0)</f>
        <v>#N/A</v>
      </c>
    </row>
    <row r="1602" spans="34:34">
      <c r="AH1602" s="128" t="e">
        <f>VLOOKUP(B1601,'Ma sector'!A:E,5,0)</f>
        <v>#N/A</v>
      </c>
    </row>
    <row r="1603" spans="34:34">
      <c r="AH1603" s="128" t="e">
        <f>VLOOKUP(B1602,'Ma sector'!A:E,5,0)</f>
        <v>#N/A</v>
      </c>
    </row>
    <row r="1604" spans="34:34">
      <c r="AH1604" s="128" t="e">
        <f>VLOOKUP(B1603,'Ma sector'!A:E,5,0)</f>
        <v>#N/A</v>
      </c>
    </row>
    <row r="1605" spans="34:34">
      <c r="AH1605" s="128" t="e">
        <f>VLOOKUP(B1604,'Ma sector'!A:E,5,0)</f>
        <v>#N/A</v>
      </c>
    </row>
    <row r="1606" spans="34:34">
      <c r="AH1606" s="128" t="e">
        <f>VLOOKUP(B1605,'Ma sector'!A:E,5,0)</f>
        <v>#N/A</v>
      </c>
    </row>
    <row r="1607" spans="34:34">
      <c r="AH1607" s="128" t="e">
        <f>VLOOKUP(B1606,'Ma sector'!A:E,5,0)</f>
        <v>#N/A</v>
      </c>
    </row>
    <row r="1608" spans="34:34">
      <c r="AH1608" s="128" t="e">
        <f>VLOOKUP(B1607,'Ma sector'!A:E,5,0)</f>
        <v>#N/A</v>
      </c>
    </row>
    <row r="1609" spans="34:34">
      <c r="AH1609" s="128" t="e">
        <f>VLOOKUP(B1608,'Ma sector'!A:E,5,0)</f>
        <v>#N/A</v>
      </c>
    </row>
    <row r="1610" spans="34:34">
      <c r="AH1610" s="128" t="e">
        <f>VLOOKUP(B1609,'Ma sector'!A:E,5,0)</f>
        <v>#N/A</v>
      </c>
    </row>
    <row r="1611" spans="34:34">
      <c r="AH1611" s="128" t="e">
        <f>VLOOKUP(B1610,'Ma sector'!A:E,5,0)</f>
        <v>#N/A</v>
      </c>
    </row>
    <row r="1612" spans="34:34">
      <c r="AH1612" s="128" t="e">
        <f>VLOOKUP(B1611,'Ma sector'!A:E,5,0)</f>
        <v>#N/A</v>
      </c>
    </row>
    <row r="1613" spans="34:34">
      <c r="AH1613" s="128" t="e">
        <f>VLOOKUP(B1612,'Ma sector'!A:E,5,0)</f>
        <v>#N/A</v>
      </c>
    </row>
    <row r="1614" spans="34:34">
      <c r="AH1614" s="128" t="e">
        <f>VLOOKUP(B1613,'Ma sector'!A:E,5,0)</f>
        <v>#N/A</v>
      </c>
    </row>
    <row r="1615" spans="34:34">
      <c r="AH1615" s="128" t="e">
        <f>VLOOKUP(B1614,'Ma sector'!A:E,5,0)</f>
        <v>#N/A</v>
      </c>
    </row>
    <row r="1616" spans="34:34">
      <c r="AH1616" s="128" t="e">
        <f>VLOOKUP(B1615,'Ma sector'!A:E,5,0)</f>
        <v>#N/A</v>
      </c>
    </row>
    <row r="1617" spans="34:34">
      <c r="AH1617" s="128" t="e">
        <f>VLOOKUP(B1616,'Ma sector'!A:E,5,0)</f>
        <v>#N/A</v>
      </c>
    </row>
    <row r="1618" spans="34:34">
      <c r="AH1618" s="128" t="e">
        <f>VLOOKUP(B1617,'Ma sector'!A:E,5,0)</f>
        <v>#N/A</v>
      </c>
    </row>
    <row r="1619" spans="34:34">
      <c r="AH1619" s="128" t="e">
        <f>VLOOKUP(B1618,'Ma sector'!A:E,5,0)</f>
        <v>#N/A</v>
      </c>
    </row>
    <row r="1620" spans="34:34">
      <c r="AH1620" s="128" t="e">
        <f>VLOOKUP(B1619,'Ma sector'!A:E,5,0)</f>
        <v>#N/A</v>
      </c>
    </row>
    <row r="1621" spans="34:34">
      <c r="AH1621" s="128" t="e">
        <f>VLOOKUP(B1620,'Ma sector'!A:E,5,0)</f>
        <v>#N/A</v>
      </c>
    </row>
    <row r="1622" spans="34:34">
      <c r="AH1622" s="128" t="e">
        <f>VLOOKUP(B1621,'Ma sector'!A:E,5,0)</f>
        <v>#N/A</v>
      </c>
    </row>
    <row r="1623" spans="34:34">
      <c r="AH1623" s="128" t="e">
        <f>VLOOKUP(B1622,'Ma sector'!A:E,5,0)</f>
        <v>#N/A</v>
      </c>
    </row>
    <row r="1624" spans="34:34">
      <c r="AH1624" s="128" t="e">
        <f>VLOOKUP(B1623,'Ma sector'!A:E,5,0)</f>
        <v>#N/A</v>
      </c>
    </row>
    <row r="1625" spans="34:34">
      <c r="AH1625" s="128" t="e">
        <f>VLOOKUP(B1624,'Ma sector'!A:E,5,0)</f>
        <v>#N/A</v>
      </c>
    </row>
    <row r="1626" spans="34:34">
      <c r="AH1626" s="128" t="e">
        <f>VLOOKUP(B1625,'Ma sector'!A:E,5,0)</f>
        <v>#N/A</v>
      </c>
    </row>
    <row r="1627" spans="34:34">
      <c r="AH1627" s="128" t="e">
        <f>VLOOKUP(B1626,'Ma sector'!A:E,5,0)</f>
        <v>#N/A</v>
      </c>
    </row>
    <row r="1628" spans="34:34">
      <c r="AH1628" s="128" t="e">
        <f>VLOOKUP(B1627,'Ma sector'!A:E,5,0)</f>
        <v>#N/A</v>
      </c>
    </row>
    <row r="1629" spans="34:34">
      <c r="AH1629" s="128" t="e">
        <f>VLOOKUP(B1628,'Ma sector'!A:E,5,0)</f>
        <v>#N/A</v>
      </c>
    </row>
    <row r="1630" spans="34:34">
      <c r="AH1630" s="128" t="e">
        <f>VLOOKUP(B1629,'Ma sector'!A:E,5,0)</f>
        <v>#N/A</v>
      </c>
    </row>
    <row r="1631" spans="34:34">
      <c r="AH1631" s="128" t="e">
        <f>VLOOKUP(B1630,'Ma sector'!A:E,5,0)</f>
        <v>#N/A</v>
      </c>
    </row>
    <row r="1632" spans="34:34">
      <c r="AH1632" s="128" t="e">
        <f>VLOOKUP(B1631,'Ma sector'!A:E,5,0)</f>
        <v>#N/A</v>
      </c>
    </row>
    <row r="1633" spans="34:34">
      <c r="AH1633" s="128" t="e">
        <f>VLOOKUP(B1632,'Ma sector'!A:E,5,0)</f>
        <v>#N/A</v>
      </c>
    </row>
    <row r="1634" spans="34:34">
      <c r="AH1634" s="128" t="e">
        <f>VLOOKUP(B1633,'Ma sector'!A:E,5,0)</f>
        <v>#N/A</v>
      </c>
    </row>
    <row r="1635" spans="34:34">
      <c r="AH1635" s="128" t="e">
        <f>VLOOKUP(B1634,'Ma sector'!A:E,5,0)</f>
        <v>#N/A</v>
      </c>
    </row>
    <row r="1636" spans="34:34">
      <c r="AH1636" s="128" t="e">
        <f>VLOOKUP(B1635,'Ma sector'!A:E,5,0)</f>
        <v>#N/A</v>
      </c>
    </row>
    <row r="1637" spans="34:34">
      <c r="AH1637" s="128" t="e">
        <f>VLOOKUP(B1636,'Ma sector'!A:E,5,0)</f>
        <v>#N/A</v>
      </c>
    </row>
    <row r="1638" spans="34:34">
      <c r="AH1638" s="128" t="e">
        <f>VLOOKUP(B1637,'Ma sector'!A:E,5,0)</f>
        <v>#N/A</v>
      </c>
    </row>
    <row r="1639" spans="34:34">
      <c r="AH1639" s="128" t="e">
        <f>VLOOKUP(B1638,'Ma sector'!A:E,5,0)</f>
        <v>#N/A</v>
      </c>
    </row>
    <row r="1640" spans="34:34">
      <c r="AH1640" s="128" t="e">
        <f>VLOOKUP(B1639,'Ma sector'!A:E,5,0)</f>
        <v>#N/A</v>
      </c>
    </row>
    <row r="1641" spans="34:34">
      <c r="AH1641" s="128" t="e">
        <f>VLOOKUP(B1640,'Ma sector'!A:E,5,0)</f>
        <v>#N/A</v>
      </c>
    </row>
    <row r="1642" spans="34:34">
      <c r="AH1642" s="128" t="e">
        <f>VLOOKUP(B1641,'Ma sector'!A:E,5,0)</f>
        <v>#N/A</v>
      </c>
    </row>
    <row r="1643" spans="34:34">
      <c r="AH1643" s="128" t="e">
        <f>VLOOKUP(B1642,'Ma sector'!A:E,5,0)</f>
        <v>#N/A</v>
      </c>
    </row>
    <row r="1644" spans="34:34">
      <c r="AH1644" s="128" t="e">
        <f>VLOOKUP(B1643,'Ma sector'!A:E,5,0)</f>
        <v>#N/A</v>
      </c>
    </row>
    <row r="1645" spans="34:34">
      <c r="AH1645" s="128" t="e">
        <f>VLOOKUP(B1644,'Ma sector'!A:E,5,0)</f>
        <v>#N/A</v>
      </c>
    </row>
    <row r="1646" spans="34:34">
      <c r="AH1646" s="128" t="e">
        <f>VLOOKUP(B1645,'Ma sector'!A:E,5,0)</f>
        <v>#N/A</v>
      </c>
    </row>
    <row r="1647" spans="34:34">
      <c r="AH1647" s="128" t="e">
        <f>VLOOKUP(B1646,'Ma sector'!A:E,5,0)</f>
        <v>#N/A</v>
      </c>
    </row>
    <row r="1648" spans="34:34">
      <c r="AH1648" s="128" t="e">
        <f>VLOOKUP(B1647,'Ma sector'!A:E,5,0)</f>
        <v>#N/A</v>
      </c>
    </row>
    <row r="1649" spans="34:34">
      <c r="AH1649" s="128" t="e">
        <f>VLOOKUP(B1648,'Ma sector'!A:E,5,0)</f>
        <v>#N/A</v>
      </c>
    </row>
    <row r="1650" spans="34:34">
      <c r="AH1650" s="128" t="e">
        <f>VLOOKUP(B1649,'Ma sector'!A:E,5,0)</f>
        <v>#N/A</v>
      </c>
    </row>
    <row r="1651" spans="34:34">
      <c r="AH1651" s="128" t="e">
        <f>VLOOKUP(B1650,'Ma sector'!A:E,5,0)</f>
        <v>#N/A</v>
      </c>
    </row>
    <row r="1652" spans="34:34">
      <c r="AH1652" s="128" t="e">
        <f>VLOOKUP(B1651,'Ma sector'!A:E,5,0)</f>
        <v>#N/A</v>
      </c>
    </row>
    <row r="1653" spans="34:34">
      <c r="AH1653" s="128" t="e">
        <f>VLOOKUP(B1652,'Ma sector'!A:E,5,0)</f>
        <v>#N/A</v>
      </c>
    </row>
    <row r="1654" spans="34:34">
      <c r="AH1654" s="128" t="e">
        <f>VLOOKUP(B1653,'Ma sector'!A:E,5,0)</f>
        <v>#N/A</v>
      </c>
    </row>
    <row r="1655" spans="34:34">
      <c r="AH1655" s="128" t="e">
        <f>VLOOKUP(B1654,'Ma sector'!A:E,5,0)</f>
        <v>#N/A</v>
      </c>
    </row>
    <row r="1656" spans="34:34">
      <c r="AH1656" s="128" t="e">
        <f>VLOOKUP(B1655,'Ma sector'!A:E,5,0)</f>
        <v>#N/A</v>
      </c>
    </row>
    <row r="1657" spans="34:34">
      <c r="AH1657" s="128" t="e">
        <f>VLOOKUP(B1656,'Ma sector'!A:E,5,0)</f>
        <v>#N/A</v>
      </c>
    </row>
    <row r="1658" spans="34:34">
      <c r="AH1658" s="128" t="e">
        <f>VLOOKUP(B1657,'Ma sector'!A:E,5,0)</f>
        <v>#N/A</v>
      </c>
    </row>
    <row r="1659" spans="34:34">
      <c r="AH1659" s="128" t="e">
        <f>VLOOKUP(B1658,'Ma sector'!A:E,5,0)</f>
        <v>#N/A</v>
      </c>
    </row>
    <row r="1660" spans="34:34">
      <c r="AH1660" s="128" t="e">
        <f>VLOOKUP(B1659,'Ma sector'!A:E,5,0)</f>
        <v>#N/A</v>
      </c>
    </row>
    <row r="1661" spans="34:34">
      <c r="AH1661" s="128" t="e">
        <f>VLOOKUP(B1660,'Ma sector'!A:E,5,0)</f>
        <v>#N/A</v>
      </c>
    </row>
    <row r="1662" spans="34:34">
      <c r="AH1662" s="128" t="e">
        <f>VLOOKUP(B1661,'Ma sector'!A:E,5,0)</f>
        <v>#N/A</v>
      </c>
    </row>
    <row r="1663" spans="34:34">
      <c r="AH1663" s="128" t="e">
        <f>VLOOKUP(B1662,'Ma sector'!A:E,5,0)</f>
        <v>#N/A</v>
      </c>
    </row>
    <row r="1664" spans="34:34">
      <c r="AH1664" s="128" t="e">
        <f>VLOOKUP(B1663,'Ma sector'!A:E,5,0)</f>
        <v>#N/A</v>
      </c>
    </row>
    <row r="1665" spans="34:34">
      <c r="AH1665" s="128" t="e">
        <f>VLOOKUP(B1664,'Ma sector'!A:E,5,0)</f>
        <v>#N/A</v>
      </c>
    </row>
    <row r="1666" spans="34:34">
      <c r="AH1666" s="128" t="e">
        <f>VLOOKUP(B1665,'Ma sector'!A:E,5,0)</f>
        <v>#N/A</v>
      </c>
    </row>
    <row r="1667" spans="34:34">
      <c r="AH1667" s="128" t="e">
        <f>VLOOKUP(B1666,'Ma sector'!A:E,5,0)</f>
        <v>#N/A</v>
      </c>
    </row>
    <row r="1668" spans="34:34">
      <c r="AH1668" s="128" t="e">
        <f>VLOOKUP(B1667,'Ma sector'!A:E,5,0)</f>
        <v>#N/A</v>
      </c>
    </row>
    <row r="1669" spans="34:34">
      <c r="AH1669" s="128" t="e">
        <f>VLOOKUP(B1668,'Ma sector'!A:E,5,0)</f>
        <v>#N/A</v>
      </c>
    </row>
    <row r="1670" spans="34:34">
      <c r="AH1670" s="128" t="e">
        <f>VLOOKUP(B1669,'Ma sector'!A:E,5,0)</f>
        <v>#N/A</v>
      </c>
    </row>
    <row r="1671" spans="34:34">
      <c r="AH1671" s="128" t="e">
        <f>VLOOKUP(B1670,'Ma sector'!A:E,5,0)</f>
        <v>#N/A</v>
      </c>
    </row>
    <row r="1672" spans="34:34">
      <c r="AH1672" s="128" t="e">
        <f>VLOOKUP(B1671,'Ma sector'!A:E,5,0)</f>
        <v>#N/A</v>
      </c>
    </row>
    <row r="1673" spans="34:34">
      <c r="AH1673" s="128" t="e">
        <f>VLOOKUP(B1672,'Ma sector'!A:E,5,0)</f>
        <v>#N/A</v>
      </c>
    </row>
    <row r="1674" spans="34:34">
      <c r="AH1674" s="128" t="e">
        <f>VLOOKUP(B1673,'Ma sector'!A:E,5,0)</f>
        <v>#N/A</v>
      </c>
    </row>
    <row r="1675" spans="34:34">
      <c r="AH1675" s="128" t="e">
        <f>VLOOKUP(B1674,'Ma sector'!A:E,5,0)</f>
        <v>#N/A</v>
      </c>
    </row>
    <row r="1676" spans="34:34">
      <c r="AH1676" s="128" t="e">
        <f>VLOOKUP(B1675,'Ma sector'!A:E,5,0)</f>
        <v>#N/A</v>
      </c>
    </row>
    <row r="1677" spans="34:34">
      <c r="AH1677" s="128" t="e">
        <f>VLOOKUP(B1676,'Ma sector'!A:E,5,0)</f>
        <v>#N/A</v>
      </c>
    </row>
    <row r="1678" spans="34:34">
      <c r="AH1678" s="128" t="e">
        <f>VLOOKUP(B1677,'Ma sector'!A:E,5,0)</f>
        <v>#N/A</v>
      </c>
    </row>
    <row r="1679" spans="34:34">
      <c r="AH1679" s="128" t="e">
        <f>VLOOKUP(B1678,'Ma sector'!A:E,5,0)</f>
        <v>#N/A</v>
      </c>
    </row>
    <row r="1680" spans="34:34">
      <c r="AH1680" s="128" t="e">
        <f>VLOOKUP(B1679,'Ma sector'!A:E,5,0)</f>
        <v>#N/A</v>
      </c>
    </row>
    <row r="1681" spans="34:34">
      <c r="AH1681" s="128" t="e">
        <f>VLOOKUP(B1680,'Ma sector'!A:E,5,0)</f>
        <v>#N/A</v>
      </c>
    </row>
    <row r="1682" spans="34:34">
      <c r="AH1682" s="128" t="e">
        <f>VLOOKUP(B1681,'Ma sector'!A:E,5,0)</f>
        <v>#N/A</v>
      </c>
    </row>
    <row r="1683" spans="34:34">
      <c r="AH1683" s="128" t="e">
        <f>VLOOKUP(B1682,'Ma sector'!A:E,5,0)</f>
        <v>#N/A</v>
      </c>
    </row>
    <row r="1684" spans="34:34">
      <c r="AH1684" s="128" t="e">
        <f>VLOOKUP(B1683,'Ma sector'!A:E,5,0)</f>
        <v>#N/A</v>
      </c>
    </row>
    <row r="1685" spans="34:34">
      <c r="AH1685" s="128" t="e">
        <f>VLOOKUP(B1684,'Ma sector'!A:E,5,0)</f>
        <v>#N/A</v>
      </c>
    </row>
    <row r="1686" spans="34:34">
      <c r="AH1686" s="128" t="e">
        <f>VLOOKUP(B1685,'Ma sector'!A:E,5,0)</f>
        <v>#N/A</v>
      </c>
    </row>
    <row r="1687" spans="34:34">
      <c r="AH1687" s="128" t="e">
        <f>VLOOKUP(B1686,'Ma sector'!A:E,5,0)</f>
        <v>#N/A</v>
      </c>
    </row>
    <row r="1688" spans="34:34">
      <c r="AH1688" s="128" t="e">
        <f>VLOOKUP(B1687,'Ma sector'!A:E,5,0)</f>
        <v>#N/A</v>
      </c>
    </row>
    <row r="1689" spans="34:34">
      <c r="AH1689" s="128" t="e">
        <f>VLOOKUP(B1688,'Ma sector'!A:E,5,0)</f>
        <v>#N/A</v>
      </c>
    </row>
    <row r="1690" spans="34:34">
      <c r="AH1690" s="128" t="e">
        <f>VLOOKUP(B1689,'Ma sector'!A:E,5,0)</f>
        <v>#N/A</v>
      </c>
    </row>
    <row r="1691" spans="34:34">
      <c r="AH1691" s="128" t="e">
        <f>VLOOKUP(B1690,'Ma sector'!A:E,5,0)</f>
        <v>#N/A</v>
      </c>
    </row>
    <row r="1692" spans="34:34">
      <c r="AH1692" s="128" t="e">
        <f>VLOOKUP(B1691,'Ma sector'!A:E,5,0)</f>
        <v>#N/A</v>
      </c>
    </row>
    <row r="1693" spans="34:34">
      <c r="AH1693" s="128" t="e">
        <f>VLOOKUP(B1692,'Ma sector'!A:E,5,0)</f>
        <v>#N/A</v>
      </c>
    </row>
    <row r="1694" spans="34:34">
      <c r="AH1694" s="128" t="e">
        <f>VLOOKUP(B1693,'Ma sector'!A:E,5,0)</f>
        <v>#N/A</v>
      </c>
    </row>
    <row r="1695" spans="34:34">
      <c r="AH1695" s="128" t="e">
        <f>VLOOKUP(B1694,'Ma sector'!A:E,5,0)</f>
        <v>#N/A</v>
      </c>
    </row>
    <row r="1696" spans="34:34">
      <c r="AH1696" s="128" t="e">
        <f>VLOOKUP(B1695,'Ma sector'!A:E,5,0)</f>
        <v>#N/A</v>
      </c>
    </row>
    <row r="1697" spans="34:34">
      <c r="AH1697" s="128" t="e">
        <f>VLOOKUP(B1696,'Ma sector'!A:E,5,0)</f>
        <v>#N/A</v>
      </c>
    </row>
    <row r="1698" spans="34:34">
      <c r="AH1698" s="128" t="e">
        <f>VLOOKUP(B1697,'Ma sector'!A:E,5,0)</f>
        <v>#N/A</v>
      </c>
    </row>
    <row r="1699" spans="34:34">
      <c r="AH1699" s="128" t="e">
        <f>VLOOKUP(B1698,'Ma sector'!A:E,5,0)</f>
        <v>#N/A</v>
      </c>
    </row>
    <row r="1700" spans="34:34">
      <c r="AH1700" s="128" t="e">
        <f>VLOOKUP(B1699,'Ma sector'!A:E,5,0)</f>
        <v>#N/A</v>
      </c>
    </row>
    <row r="1701" spans="34:34">
      <c r="AH1701" s="128" t="e">
        <f>VLOOKUP(B1700,'Ma sector'!A:E,5,0)</f>
        <v>#N/A</v>
      </c>
    </row>
    <row r="1702" spans="34:34">
      <c r="AH1702" s="128" t="e">
        <f>VLOOKUP(B1701,'Ma sector'!A:E,5,0)</f>
        <v>#N/A</v>
      </c>
    </row>
    <row r="1703" spans="34:34">
      <c r="AH1703" s="128" t="e">
        <f>VLOOKUP(B1702,'Ma sector'!A:E,5,0)</f>
        <v>#N/A</v>
      </c>
    </row>
    <row r="1704" spans="34:34">
      <c r="AH1704" s="128" t="e">
        <f>VLOOKUP(B1703,'Ma sector'!A:E,5,0)</f>
        <v>#N/A</v>
      </c>
    </row>
    <row r="1705" spans="34:34">
      <c r="AH1705" s="128" t="e">
        <f>VLOOKUP(B1704,'Ma sector'!A:E,5,0)</f>
        <v>#N/A</v>
      </c>
    </row>
    <row r="1706" spans="34:34">
      <c r="AH1706" s="128" t="e">
        <f>VLOOKUP(B1705,'Ma sector'!A:E,5,0)</f>
        <v>#N/A</v>
      </c>
    </row>
    <row r="1707" spans="34:34">
      <c r="AH1707" s="128" t="e">
        <f>VLOOKUP(B1706,'Ma sector'!A:E,5,0)</f>
        <v>#N/A</v>
      </c>
    </row>
    <row r="1708" spans="34:34">
      <c r="AH1708" s="128" t="e">
        <f>VLOOKUP(B1707,'Ma sector'!A:E,5,0)</f>
        <v>#N/A</v>
      </c>
    </row>
    <row r="1709" spans="34:34">
      <c r="AH1709" s="128" t="e">
        <f>VLOOKUP(B1708,'Ma sector'!A:E,5,0)</f>
        <v>#N/A</v>
      </c>
    </row>
    <row r="1710" spans="34:34">
      <c r="AH1710" s="128" t="e">
        <f>VLOOKUP(B1709,'Ma sector'!A:E,5,0)</f>
        <v>#N/A</v>
      </c>
    </row>
    <row r="1711" spans="34:34">
      <c r="AH1711" s="128" t="e">
        <f>VLOOKUP(B1710,'Ma sector'!A:E,5,0)</f>
        <v>#N/A</v>
      </c>
    </row>
    <row r="1712" spans="34:34">
      <c r="AH1712" s="128" t="e">
        <f>VLOOKUP(B1711,'Ma sector'!A:E,5,0)</f>
        <v>#N/A</v>
      </c>
    </row>
    <row r="1713" spans="34:34">
      <c r="AH1713" s="128" t="e">
        <f>VLOOKUP(B1712,'Ma sector'!A:E,5,0)</f>
        <v>#N/A</v>
      </c>
    </row>
    <row r="1714" spans="34:34">
      <c r="AH1714" s="128" t="e">
        <f>VLOOKUP(B1713,'Ma sector'!A:E,5,0)</f>
        <v>#N/A</v>
      </c>
    </row>
    <row r="1715" spans="34:34">
      <c r="AH1715" s="128" t="e">
        <f>VLOOKUP(B1714,'Ma sector'!A:E,5,0)</f>
        <v>#N/A</v>
      </c>
    </row>
    <row r="1716" spans="34:34">
      <c r="AH1716" s="128" t="e">
        <f>VLOOKUP(B1715,'Ma sector'!A:E,5,0)</f>
        <v>#N/A</v>
      </c>
    </row>
    <row r="1717" spans="34:34">
      <c r="AH1717" s="128" t="e">
        <f>VLOOKUP(B1716,'Ma sector'!A:E,5,0)</f>
        <v>#N/A</v>
      </c>
    </row>
    <row r="1718" spans="34:34">
      <c r="AH1718" s="128" t="e">
        <f>VLOOKUP(B1717,'Ma sector'!A:E,5,0)</f>
        <v>#N/A</v>
      </c>
    </row>
    <row r="1719" spans="34:34">
      <c r="AH1719" s="128" t="e">
        <f>VLOOKUP(B1718,'Ma sector'!A:E,5,0)</f>
        <v>#N/A</v>
      </c>
    </row>
    <row r="1720" spans="34:34">
      <c r="AH1720" s="128" t="e">
        <f>VLOOKUP(B1719,'Ma sector'!A:E,5,0)</f>
        <v>#N/A</v>
      </c>
    </row>
    <row r="1721" spans="34:34">
      <c r="AH1721" s="128" t="e">
        <f>VLOOKUP(B1720,'Ma sector'!A:E,5,0)</f>
        <v>#N/A</v>
      </c>
    </row>
    <row r="1722" spans="34:34">
      <c r="AH1722" s="128" t="e">
        <f>VLOOKUP(B1721,'Ma sector'!A:E,5,0)</f>
        <v>#N/A</v>
      </c>
    </row>
    <row r="1723" spans="34:34">
      <c r="AH1723" s="128" t="e">
        <f>VLOOKUP(B1722,'Ma sector'!A:E,5,0)</f>
        <v>#N/A</v>
      </c>
    </row>
    <row r="1724" spans="34:34">
      <c r="AH1724" s="128" t="e">
        <f>VLOOKUP(B1723,'Ma sector'!A:E,5,0)</f>
        <v>#N/A</v>
      </c>
    </row>
    <row r="1725" spans="34:34">
      <c r="AH1725" s="128" t="e">
        <f>VLOOKUP(B1724,'Ma sector'!A:E,5,0)</f>
        <v>#N/A</v>
      </c>
    </row>
    <row r="1726" spans="34:34">
      <c r="AH1726" s="128" t="e">
        <f>VLOOKUP(B1725,'Ma sector'!A:E,5,0)</f>
        <v>#N/A</v>
      </c>
    </row>
    <row r="1727" spans="34:34">
      <c r="AH1727" s="128" t="e">
        <f>VLOOKUP(B1726,'Ma sector'!A:E,5,0)</f>
        <v>#N/A</v>
      </c>
    </row>
    <row r="1728" spans="34:34">
      <c r="AH1728" s="128" t="e">
        <f>VLOOKUP(B1727,'Ma sector'!A:E,5,0)</f>
        <v>#N/A</v>
      </c>
    </row>
    <row r="1729" spans="34:34">
      <c r="AH1729" s="128" t="e">
        <f>VLOOKUP(B1728,'Ma sector'!A:E,5,0)</f>
        <v>#N/A</v>
      </c>
    </row>
    <row r="1730" spans="34:34">
      <c r="AH1730" s="128" t="e">
        <f>VLOOKUP(B1729,'Ma sector'!A:E,5,0)</f>
        <v>#N/A</v>
      </c>
    </row>
    <row r="1731" spans="34:34">
      <c r="AH1731" s="128" t="e">
        <f>VLOOKUP(B1730,'Ma sector'!A:E,5,0)</f>
        <v>#N/A</v>
      </c>
    </row>
    <row r="1732" spans="34:34">
      <c r="AH1732" s="128" t="e">
        <f>VLOOKUP(B1731,'Ma sector'!A:E,5,0)</f>
        <v>#N/A</v>
      </c>
    </row>
    <row r="1733" spans="34:34">
      <c r="AH1733" s="128" t="e">
        <f>VLOOKUP(B1732,'Ma sector'!A:E,5,0)</f>
        <v>#N/A</v>
      </c>
    </row>
    <row r="1734" spans="34:34">
      <c r="AH1734" s="128" t="e">
        <f>VLOOKUP(B1733,'Ma sector'!A:E,5,0)</f>
        <v>#N/A</v>
      </c>
    </row>
    <row r="1735" spans="34:34">
      <c r="AH1735" s="128" t="e">
        <f>VLOOKUP(B1734,'Ma sector'!A:E,5,0)</f>
        <v>#N/A</v>
      </c>
    </row>
    <row r="1736" spans="34:34">
      <c r="AH1736" s="128" t="e">
        <f>VLOOKUP(B1735,'Ma sector'!A:E,5,0)</f>
        <v>#N/A</v>
      </c>
    </row>
    <row r="1737" spans="34:34">
      <c r="AH1737" s="128" t="e">
        <f>VLOOKUP(B1736,'Ma sector'!A:E,5,0)</f>
        <v>#N/A</v>
      </c>
    </row>
    <row r="1738" spans="34:34">
      <c r="AH1738" s="128" t="e">
        <f>VLOOKUP(B1737,'Ma sector'!A:E,5,0)</f>
        <v>#N/A</v>
      </c>
    </row>
    <row r="1739" spans="34:34">
      <c r="AH1739" s="128" t="e">
        <f>VLOOKUP(B1738,'Ma sector'!A:E,5,0)</f>
        <v>#N/A</v>
      </c>
    </row>
    <row r="1740" spans="34:34">
      <c r="AH1740" s="128" t="e">
        <f>VLOOKUP(B1739,'Ma sector'!A:E,5,0)</f>
        <v>#N/A</v>
      </c>
    </row>
    <row r="1741" spans="34:34">
      <c r="AH1741" s="128" t="e">
        <f>VLOOKUP(B1740,'Ma sector'!A:E,5,0)</f>
        <v>#N/A</v>
      </c>
    </row>
    <row r="1742" spans="34:34">
      <c r="AH1742" s="128" t="e">
        <f>VLOOKUP(B1741,'Ma sector'!A:E,5,0)</f>
        <v>#N/A</v>
      </c>
    </row>
    <row r="1743" spans="34:34">
      <c r="AH1743" s="128" t="e">
        <f>VLOOKUP(B1742,'Ma sector'!A:E,5,0)</f>
        <v>#N/A</v>
      </c>
    </row>
    <row r="1744" spans="34:34">
      <c r="AH1744" s="128" t="e">
        <f>VLOOKUP(B1743,'Ma sector'!A:E,5,0)</f>
        <v>#N/A</v>
      </c>
    </row>
    <row r="1745" spans="34:34">
      <c r="AH1745" s="128" t="e">
        <f>VLOOKUP(B1744,'Ma sector'!A:E,5,0)</f>
        <v>#N/A</v>
      </c>
    </row>
    <row r="1746" spans="34:34">
      <c r="AH1746" s="128" t="e">
        <f>VLOOKUP(B1745,'Ma sector'!A:E,5,0)</f>
        <v>#N/A</v>
      </c>
    </row>
    <row r="1747" spans="34:34">
      <c r="AH1747" s="128" t="e">
        <f>VLOOKUP(B1746,'Ma sector'!A:E,5,0)</f>
        <v>#N/A</v>
      </c>
    </row>
    <row r="1748" spans="34:34">
      <c r="AH1748" s="128" t="e">
        <f>VLOOKUP(B1747,'Ma sector'!A:E,5,0)</f>
        <v>#N/A</v>
      </c>
    </row>
    <row r="1749" spans="34:34">
      <c r="AH1749" s="128" t="e">
        <f>VLOOKUP(B1748,'Ma sector'!A:E,5,0)</f>
        <v>#N/A</v>
      </c>
    </row>
    <row r="1750" spans="34:34">
      <c r="AH1750" s="128" t="e">
        <f>VLOOKUP(B1749,'Ma sector'!A:E,5,0)</f>
        <v>#N/A</v>
      </c>
    </row>
    <row r="1751" spans="34:34">
      <c r="AH1751" s="128" t="e">
        <f>VLOOKUP(B1750,'Ma sector'!A:E,5,0)</f>
        <v>#N/A</v>
      </c>
    </row>
    <row r="1752" spans="34:34">
      <c r="AH1752" s="128" t="e">
        <f>VLOOKUP(B1751,'Ma sector'!A:E,5,0)</f>
        <v>#N/A</v>
      </c>
    </row>
    <row r="1753" spans="34:34">
      <c r="AH1753" s="128" t="e">
        <f>VLOOKUP(B1752,'Ma sector'!A:E,5,0)</f>
        <v>#N/A</v>
      </c>
    </row>
    <row r="1754" spans="34:34">
      <c r="AH1754" s="128" t="e">
        <f>VLOOKUP(B1753,'Ma sector'!A:E,5,0)</f>
        <v>#N/A</v>
      </c>
    </row>
    <row r="1755" spans="34:34">
      <c r="AH1755" s="128" t="e">
        <f>VLOOKUP(B1754,'Ma sector'!A:E,5,0)</f>
        <v>#N/A</v>
      </c>
    </row>
    <row r="1756" spans="34:34">
      <c r="AH1756" s="128" t="e">
        <f>VLOOKUP(B1755,'Ma sector'!A:E,5,0)</f>
        <v>#N/A</v>
      </c>
    </row>
    <row r="1757" spans="34:34">
      <c r="AH1757" s="128" t="e">
        <f>VLOOKUP(B1756,'Ma sector'!A:E,5,0)</f>
        <v>#N/A</v>
      </c>
    </row>
    <row r="1758" spans="34:34">
      <c r="AH1758" s="128" t="e">
        <f>VLOOKUP(B1757,'Ma sector'!A:E,5,0)</f>
        <v>#N/A</v>
      </c>
    </row>
    <row r="1759" spans="34:34">
      <c r="AH1759" s="128" t="e">
        <f>VLOOKUP(B1758,'Ma sector'!A:E,5,0)</f>
        <v>#N/A</v>
      </c>
    </row>
    <row r="1760" spans="34:34">
      <c r="AH1760" s="128" t="e">
        <f>VLOOKUP(B1759,'Ma sector'!A:E,5,0)</f>
        <v>#N/A</v>
      </c>
    </row>
    <row r="1761" spans="34:34">
      <c r="AH1761" s="128" t="e">
        <f>VLOOKUP(B1760,'Ma sector'!A:E,5,0)</f>
        <v>#N/A</v>
      </c>
    </row>
    <row r="1762" spans="34:34">
      <c r="AH1762" s="128" t="e">
        <f>VLOOKUP(B1761,'Ma sector'!A:E,5,0)</f>
        <v>#N/A</v>
      </c>
    </row>
    <row r="1763" spans="34:34">
      <c r="AH1763" s="128" t="e">
        <f>VLOOKUP(B1762,'Ma sector'!A:E,5,0)</f>
        <v>#N/A</v>
      </c>
    </row>
    <row r="1764" spans="34:34">
      <c r="AH1764" s="128" t="e">
        <f>VLOOKUP(B1763,'Ma sector'!A:E,5,0)</f>
        <v>#N/A</v>
      </c>
    </row>
    <row r="1765" spans="34:34">
      <c r="AH1765" s="128" t="e">
        <f>VLOOKUP(B1764,'Ma sector'!A:E,5,0)</f>
        <v>#N/A</v>
      </c>
    </row>
    <row r="1766" spans="34:34">
      <c r="AH1766" s="128" t="e">
        <f>VLOOKUP(B1765,'Ma sector'!A:E,5,0)</f>
        <v>#N/A</v>
      </c>
    </row>
    <row r="1767" spans="34:34">
      <c r="AH1767" s="128" t="e">
        <f>VLOOKUP(B1766,'Ma sector'!A:E,5,0)</f>
        <v>#N/A</v>
      </c>
    </row>
    <row r="1768" spans="34:34">
      <c r="AH1768" s="128" t="e">
        <f>VLOOKUP(B1767,'Ma sector'!A:E,5,0)</f>
        <v>#N/A</v>
      </c>
    </row>
    <row r="1769" spans="34:34">
      <c r="AH1769" s="128" t="e">
        <f>VLOOKUP(B1768,'Ma sector'!A:E,5,0)</f>
        <v>#N/A</v>
      </c>
    </row>
    <row r="1770" spans="34:34">
      <c r="AH1770" s="128" t="e">
        <f>VLOOKUP(B1769,'Ma sector'!A:E,5,0)</f>
        <v>#N/A</v>
      </c>
    </row>
    <row r="1771" spans="34:34">
      <c r="AH1771" s="128" t="e">
        <f>VLOOKUP(B1770,'Ma sector'!A:E,5,0)</f>
        <v>#N/A</v>
      </c>
    </row>
    <row r="1772" spans="34:34">
      <c r="AH1772" s="128" t="e">
        <f>VLOOKUP(B1771,'Ma sector'!A:E,5,0)</f>
        <v>#N/A</v>
      </c>
    </row>
    <row r="1773" spans="34:34">
      <c r="AH1773" s="128" t="e">
        <f>VLOOKUP(B1772,'Ma sector'!A:E,5,0)</f>
        <v>#N/A</v>
      </c>
    </row>
    <row r="1774" spans="34:34">
      <c r="AH1774" s="128" t="e">
        <f>VLOOKUP(B1773,'Ma sector'!A:E,5,0)</f>
        <v>#N/A</v>
      </c>
    </row>
    <row r="1775" spans="34:34">
      <c r="AH1775" s="128" t="e">
        <f>VLOOKUP(B1774,'Ma sector'!A:E,5,0)</f>
        <v>#N/A</v>
      </c>
    </row>
    <row r="1776" spans="34:34">
      <c r="AH1776" s="128" t="e">
        <f>VLOOKUP(B1775,'Ma sector'!A:E,5,0)</f>
        <v>#N/A</v>
      </c>
    </row>
    <row r="1777" spans="34:34">
      <c r="AH1777" s="128" t="e">
        <f>VLOOKUP(B1776,'Ma sector'!A:E,5,0)</f>
        <v>#N/A</v>
      </c>
    </row>
    <row r="1778" spans="34:34">
      <c r="AH1778" s="128" t="e">
        <f>VLOOKUP(B1777,'Ma sector'!A:E,5,0)</f>
        <v>#N/A</v>
      </c>
    </row>
    <row r="1779" spans="34:34">
      <c r="AH1779" s="128" t="e">
        <f>VLOOKUP(B1778,'Ma sector'!A:E,5,0)</f>
        <v>#N/A</v>
      </c>
    </row>
    <row r="1780" spans="34:34">
      <c r="AH1780" s="128" t="e">
        <f>VLOOKUP(B1779,'Ma sector'!A:E,5,0)</f>
        <v>#N/A</v>
      </c>
    </row>
    <row r="1781" spans="34:34">
      <c r="AH1781" s="128" t="e">
        <f>VLOOKUP(B1780,'Ma sector'!A:E,5,0)</f>
        <v>#N/A</v>
      </c>
    </row>
    <row r="1782" spans="34:34">
      <c r="AH1782" s="128" t="e">
        <f>VLOOKUP(B1781,'Ma sector'!A:E,5,0)</f>
        <v>#N/A</v>
      </c>
    </row>
    <row r="1783" spans="34:34">
      <c r="AH1783" s="128" t="e">
        <f>VLOOKUP(B1782,'Ma sector'!A:E,5,0)</f>
        <v>#N/A</v>
      </c>
    </row>
    <row r="1784" spans="34:34">
      <c r="AH1784" s="128" t="e">
        <f>VLOOKUP(B1783,'Ma sector'!A:E,5,0)</f>
        <v>#N/A</v>
      </c>
    </row>
    <row r="1785" spans="34:34">
      <c r="AH1785" s="128" t="e">
        <f>VLOOKUP(B1784,'Ma sector'!A:E,5,0)</f>
        <v>#N/A</v>
      </c>
    </row>
    <row r="1786" spans="34:34">
      <c r="AH1786" s="128" t="e">
        <f>VLOOKUP(B1785,'Ma sector'!A:E,5,0)</f>
        <v>#N/A</v>
      </c>
    </row>
    <row r="1787" spans="34:34">
      <c r="AH1787" s="128" t="e">
        <f>VLOOKUP(B1786,'Ma sector'!A:E,5,0)</f>
        <v>#N/A</v>
      </c>
    </row>
    <row r="1788" spans="34:34">
      <c r="AH1788" s="128" t="e">
        <f>VLOOKUP(B1787,'Ma sector'!A:E,5,0)</f>
        <v>#N/A</v>
      </c>
    </row>
    <row r="1789" spans="34:34">
      <c r="AH1789" s="128" t="e">
        <f>VLOOKUP(B1788,'Ma sector'!A:E,5,0)</f>
        <v>#N/A</v>
      </c>
    </row>
    <row r="1790" spans="34:34">
      <c r="AH1790" s="128" t="e">
        <f>VLOOKUP(B1789,'Ma sector'!A:E,5,0)</f>
        <v>#N/A</v>
      </c>
    </row>
    <row r="1791" spans="34:34">
      <c r="AH1791" s="128" t="e">
        <f>VLOOKUP(B1790,'Ma sector'!A:E,5,0)</f>
        <v>#N/A</v>
      </c>
    </row>
    <row r="1792" spans="34:34">
      <c r="AH1792" s="128" t="e">
        <f>VLOOKUP(B1791,'Ma sector'!A:E,5,0)</f>
        <v>#N/A</v>
      </c>
    </row>
    <row r="1793" spans="34:34">
      <c r="AH1793" s="128" t="e">
        <f>VLOOKUP(B1792,'Ma sector'!A:E,5,0)</f>
        <v>#N/A</v>
      </c>
    </row>
    <row r="1794" spans="34:34">
      <c r="AH1794" s="128" t="e">
        <f>VLOOKUP(B1793,'Ma sector'!A:E,5,0)</f>
        <v>#N/A</v>
      </c>
    </row>
    <row r="1795" spans="34:34">
      <c r="AH1795" s="128" t="e">
        <f>VLOOKUP(B1794,'Ma sector'!A:E,5,0)</f>
        <v>#N/A</v>
      </c>
    </row>
    <row r="1796" spans="34:34">
      <c r="AH1796" s="128" t="e">
        <f>VLOOKUP(B1795,'Ma sector'!A:E,5,0)</f>
        <v>#N/A</v>
      </c>
    </row>
    <row r="1797" spans="34:34">
      <c r="AH1797" s="128" t="e">
        <f>VLOOKUP(B1796,'Ma sector'!A:E,5,0)</f>
        <v>#N/A</v>
      </c>
    </row>
    <row r="1798" spans="34:34">
      <c r="AH1798" s="128" t="e">
        <f>VLOOKUP(B1797,'Ma sector'!A:E,5,0)</f>
        <v>#N/A</v>
      </c>
    </row>
    <row r="1799" spans="34:34">
      <c r="AH1799" s="128" t="e">
        <f>VLOOKUP(B1798,'Ma sector'!A:E,5,0)</f>
        <v>#N/A</v>
      </c>
    </row>
    <row r="1800" spans="34:34">
      <c r="AH1800" s="128" t="e">
        <f>VLOOKUP(B1799,'Ma sector'!A:E,5,0)</f>
        <v>#N/A</v>
      </c>
    </row>
    <row r="1801" spans="34:34">
      <c r="AH1801" s="128" t="e">
        <f>VLOOKUP(B1800,'Ma sector'!A:E,5,0)</f>
        <v>#N/A</v>
      </c>
    </row>
    <row r="1802" spans="34:34">
      <c r="AH1802" s="128" t="e">
        <f>VLOOKUP(B1801,'Ma sector'!A:E,5,0)</f>
        <v>#N/A</v>
      </c>
    </row>
    <row r="1803" spans="34:34">
      <c r="AH1803" s="128" t="e">
        <f>VLOOKUP(B1802,'Ma sector'!A:E,5,0)</f>
        <v>#N/A</v>
      </c>
    </row>
    <row r="1804" spans="34:34">
      <c r="AH1804" s="128" t="e">
        <f>VLOOKUP(B1803,'Ma sector'!A:E,5,0)</f>
        <v>#N/A</v>
      </c>
    </row>
    <row r="1805" spans="34:34">
      <c r="AH1805" s="128" t="e">
        <f>VLOOKUP(B1804,'Ma sector'!A:E,5,0)</f>
        <v>#N/A</v>
      </c>
    </row>
    <row r="1806" spans="34:34">
      <c r="AH1806" s="128" t="e">
        <f>VLOOKUP(B1805,'Ma sector'!A:E,5,0)</f>
        <v>#N/A</v>
      </c>
    </row>
    <row r="1807" spans="34:34">
      <c r="AH1807" s="128" t="e">
        <f>VLOOKUP(B1806,'Ma sector'!A:E,5,0)</f>
        <v>#N/A</v>
      </c>
    </row>
    <row r="1808" spans="34:34">
      <c r="AH1808" s="128" t="e">
        <f>VLOOKUP(B1807,'Ma sector'!A:E,5,0)</f>
        <v>#N/A</v>
      </c>
    </row>
    <row r="1809" spans="34:34">
      <c r="AH1809" s="128" t="e">
        <f>VLOOKUP(B1808,'Ma sector'!A:E,5,0)</f>
        <v>#N/A</v>
      </c>
    </row>
    <row r="1810" spans="34:34">
      <c r="AH1810" s="128" t="e">
        <f>VLOOKUP(B1809,'Ma sector'!A:E,5,0)</f>
        <v>#N/A</v>
      </c>
    </row>
    <row r="1811" spans="34:34">
      <c r="AH1811" s="128" t="e">
        <f>VLOOKUP(B1810,'Ma sector'!A:E,5,0)</f>
        <v>#N/A</v>
      </c>
    </row>
    <row r="1812" spans="34:34">
      <c r="AH1812" s="128" t="e">
        <f>VLOOKUP(B1811,'Ma sector'!A:E,5,0)</f>
        <v>#N/A</v>
      </c>
    </row>
    <row r="1813" spans="34:34">
      <c r="AH1813" s="128" t="e">
        <f>VLOOKUP(B1812,'Ma sector'!A:E,5,0)</f>
        <v>#N/A</v>
      </c>
    </row>
    <row r="1814" spans="34:34">
      <c r="AH1814" s="128" t="e">
        <f>VLOOKUP(B1813,'Ma sector'!A:E,5,0)</f>
        <v>#N/A</v>
      </c>
    </row>
    <row r="1815" spans="34:34">
      <c r="AH1815" s="128" t="e">
        <f>VLOOKUP(B1814,'Ma sector'!A:E,5,0)</f>
        <v>#N/A</v>
      </c>
    </row>
    <row r="1816" spans="34:34">
      <c r="AH1816" s="128" t="e">
        <f>VLOOKUP(B1815,'Ma sector'!A:E,5,0)</f>
        <v>#N/A</v>
      </c>
    </row>
    <row r="1817" spans="34:34">
      <c r="AH1817" s="128" t="e">
        <f>VLOOKUP(B1816,'Ma sector'!A:E,5,0)</f>
        <v>#N/A</v>
      </c>
    </row>
    <row r="1818" spans="34:34">
      <c r="AH1818" s="128" t="e">
        <f>VLOOKUP(B1817,'Ma sector'!A:E,5,0)</f>
        <v>#N/A</v>
      </c>
    </row>
    <row r="1819" spans="34:34">
      <c r="AH1819" s="128" t="e">
        <f>VLOOKUP(B1818,'Ma sector'!A:E,5,0)</f>
        <v>#N/A</v>
      </c>
    </row>
    <row r="1820" spans="34:34">
      <c r="AH1820" s="128" t="e">
        <f>VLOOKUP(B1819,'Ma sector'!A:E,5,0)</f>
        <v>#N/A</v>
      </c>
    </row>
    <row r="1821" spans="34:34">
      <c r="AH1821" s="128" t="e">
        <f>VLOOKUP(B1820,'Ma sector'!A:E,5,0)</f>
        <v>#N/A</v>
      </c>
    </row>
    <row r="1822" spans="34:34">
      <c r="AH1822" s="128" t="e">
        <f>VLOOKUP(B1821,'Ma sector'!A:E,5,0)</f>
        <v>#N/A</v>
      </c>
    </row>
    <row r="1823" spans="34:34">
      <c r="AH1823" s="128" t="e">
        <f>VLOOKUP(B1822,'Ma sector'!A:E,5,0)</f>
        <v>#N/A</v>
      </c>
    </row>
    <row r="1824" spans="34:34">
      <c r="AH1824" s="128" t="e">
        <f>VLOOKUP(B1823,'Ma sector'!A:E,5,0)</f>
        <v>#N/A</v>
      </c>
    </row>
    <row r="1825" spans="34:34">
      <c r="AH1825" s="128" t="e">
        <f>VLOOKUP(B1824,'Ma sector'!A:E,5,0)</f>
        <v>#N/A</v>
      </c>
    </row>
    <row r="1826" spans="34:34">
      <c r="AH1826" s="128" t="e">
        <f>VLOOKUP(B1825,'Ma sector'!A:E,5,0)</f>
        <v>#N/A</v>
      </c>
    </row>
    <row r="1827" spans="34:34">
      <c r="AH1827" s="128" t="e">
        <f>VLOOKUP(B1826,'Ma sector'!A:E,5,0)</f>
        <v>#N/A</v>
      </c>
    </row>
    <row r="1828" spans="34:34">
      <c r="AH1828" s="128" t="e">
        <f>VLOOKUP(B1827,'Ma sector'!A:E,5,0)</f>
        <v>#N/A</v>
      </c>
    </row>
    <row r="1829" spans="34:34">
      <c r="AH1829" s="128" t="e">
        <f>VLOOKUP(B1828,'Ma sector'!A:E,5,0)</f>
        <v>#N/A</v>
      </c>
    </row>
    <row r="1830" spans="34:34">
      <c r="AH1830" s="128" t="e">
        <f>VLOOKUP(B1829,'Ma sector'!A:E,5,0)</f>
        <v>#N/A</v>
      </c>
    </row>
    <row r="1831" spans="34:34">
      <c r="AH1831" s="128" t="e">
        <f>VLOOKUP(B1830,'Ma sector'!A:E,5,0)</f>
        <v>#N/A</v>
      </c>
    </row>
    <row r="1832" spans="34:34">
      <c r="AH1832" s="128" t="e">
        <f>VLOOKUP(B1831,'Ma sector'!A:E,5,0)</f>
        <v>#N/A</v>
      </c>
    </row>
    <row r="1833" spans="34:34">
      <c r="AH1833" s="128" t="e">
        <f>VLOOKUP(B1832,'Ma sector'!A:E,5,0)</f>
        <v>#N/A</v>
      </c>
    </row>
    <row r="1834" spans="34:34">
      <c r="AH1834" s="128" t="e">
        <f>VLOOKUP(B1833,'Ma sector'!A:E,5,0)</f>
        <v>#N/A</v>
      </c>
    </row>
    <row r="1835" spans="34:34">
      <c r="AH1835" s="128" t="e">
        <f>VLOOKUP(B1834,'Ma sector'!A:E,5,0)</f>
        <v>#N/A</v>
      </c>
    </row>
    <row r="1836" spans="34:34">
      <c r="AH1836" s="128" t="e">
        <f>VLOOKUP(B1835,'Ma sector'!A:E,5,0)</f>
        <v>#N/A</v>
      </c>
    </row>
    <row r="1837" spans="34:34">
      <c r="AH1837" s="128" t="e">
        <f>VLOOKUP(B1836,'Ma sector'!A:E,5,0)</f>
        <v>#N/A</v>
      </c>
    </row>
    <row r="1838" spans="34:34">
      <c r="AH1838" s="128" t="e">
        <f>VLOOKUP(B1837,'Ma sector'!A:E,5,0)</f>
        <v>#N/A</v>
      </c>
    </row>
    <row r="1839" spans="34:34">
      <c r="AH1839" s="128" t="e">
        <f>VLOOKUP(B1838,'Ma sector'!A:E,5,0)</f>
        <v>#N/A</v>
      </c>
    </row>
    <row r="1840" spans="34:34">
      <c r="AH1840" s="128" t="e">
        <f>VLOOKUP(B1839,'Ma sector'!A:E,5,0)</f>
        <v>#N/A</v>
      </c>
    </row>
    <row r="1841" spans="34:34">
      <c r="AH1841" s="128" t="e">
        <f>VLOOKUP(B1840,'Ma sector'!A:E,5,0)</f>
        <v>#N/A</v>
      </c>
    </row>
    <row r="1842" spans="34:34">
      <c r="AH1842" s="128" t="e">
        <f>VLOOKUP(B1841,'Ma sector'!A:E,5,0)</f>
        <v>#N/A</v>
      </c>
    </row>
    <row r="1843" spans="34:34">
      <c r="AH1843" s="128" t="e">
        <f>VLOOKUP(B1842,'Ma sector'!A:E,5,0)</f>
        <v>#N/A</v>
      </c>
    </row>
    <row r="1844" spans="34:34">
      <c r="AH1844" s="128" t="e">
        <f>VLOOKUP(B1843,'Ma sector'!A:E,5,0)</f>
        <v>#N/A</v>
      </c>
    </row>
    <row r="1845" spans="34:34">
      <c r="AH1845" s="128" t="e">
        <f>VLOOKUP(B1844,'Ma sector'!A:E,5,0)</f>
        <v>#N/A</v>
      </c>
    </row>
    <row r="1846" spans="34:34">
      <c r="AH1846" s="128" t="e">
        <f>VLOOKUP(B1845,'Ma sector'!A:E,5,0)</f>
        <v>#N/A</v>
      </c>
    </row>
    <row r="1847" spans="34:34">
      <c r="AH1847" s="128" t="e">
        <f>VLOOKUP(B1846,'Ma sector'!A:E,5,0)</f>
        <v>#N/A</v>
      </c>
    </row>
    <row r="1848" spans="34:34">
      <c r="AH1848" s="128" t="e">
        <f>VLOOKUP(B1847,'Ma sector'!A:E,5,0)</f>
        <v>#N/A</v>
      </c>
    </row>
    <row r="1849" spans="34:34">
      <c r="AH1849" s="128" t="e">
        <f>VLOOKUP(B1848,'Ma sector'!A:E,5,0)</f>
        <v>#N/A</v>
      </c>
    </row>
    <row r="1850" spans="34:34">
      <c r="AH1850" s="128" t="e">
        <f>VLOOKUP(B1849,'Ma sector'!A:E,5,0)</f>
        <v>#N/A</v>
      </c>
    </row>
    <row r="1851" spans="34:34">
      <c r="AH1851" s="128" t="e">
        <f>VLOOKUP(B1850,'Ma sector'!A:E,5,0)</f>
        <v>#N/A</v>
      </c>
    </row>
    <row r="1852" spans="34:34">
      <c r="AH1852" s="128" t="e">
        <f>VLOOKUP(B1851,'Ma sector'!A:E,5,0)</f>
        <v>#N/A</v>
      </c>
    </row>
    <row r="1853" spans="34:34">
      <c r="AH1853" s="128" t="e">
        <f>VLOOKUP(B1852,'Ma sector'!A:E,5,0)</f>
        <v>#N/A</v>
      </c>
    </row>
    <row r="1854" spans="34:34">
      <c r="AH1854" s="128" t="e">
        <f>VLOOKUP(B1853,'Ma sector'!A:E,5,0)</f>
        <v>#N/A</v>
      </c>
    </row>
    <row r="1855" spans="34:34">
      <c r="AH1855" s="128" t="e">
        <f>VLOOKUP(B1854,'Ma sector'!A:E,5,0)</f>
        <v>#N/A</v>
      </c>
    </row>
    <row r="1856" spans="34:34">
      <c r="AH1856" s="128" t="e">
        <f>VLOOKUP(B1855,'Ma sector'!A:E,5,0)</f>
        <v>#N/A</v>
      </c>
    </row>
    <row r="1857" spans="34:34">
      <c r="AH1857" s="128" t="e">
        <f>VLOOKUP(B1856,'Ma sector'!A:E,5,0)</f>
        <v>#N/A</v>
      </c>
    </row>
    <row r="1858" spans="34:34">
      <c r="AH1858" s="128" t="e">
        <f>VLOOKUP(B1857,'Ma sector'!A:E,5,0)</f>
        <v>#N/A</v>
      </c>
    </row>
    <row r="1859" spans="34:34">
      <c r="AH1859" s="128" t="e">
        <f>VLOOKUP(B1858,'Ma sector'!A:E,5,0)</f>
        <v>#N/A</v>
      </c>
    </row>
    <row r="1860" spans="34:34">
      <c r="AH1860" s="128" t="e">
        <f>VLOOKUP(B1859,'Ma sector'!A:E,5,0)</f>
        <v>#N/A</v>
      </c>
    </row>
    <row r="1861" spans="34:34">
      <c r="AH1861" s="128" t="e">
        <f>VLOOKUP(B1860,'Ma sector'!A:E,5,0)</f>
        <v>#N/A</v>
      </c>
    </row>
    <row r="1862" spans="34:34">
      <c r="AH1862" s="128" t="e">
        <f>VLOOKUP(B1861,'Ma sector'!A:E,5,0)</f>
        <v>#N/A</v>
      </c>
    </row>
    <row r="1863" spans="34:34">
      <c r="AH1863" s="128" t="e">
        <f>VLOOKUP(B1862,'Ma sector'!A:E,5,0)</f>
        <v>#N/A</v>
      </c>
    </row>
    <row r="1864" spans="34:34">
      <c r="AH1864" s="128" t="e">
        <f>VLOOKUP(B1863,'Ma sector'!A:E,5,0)</f>
        <v>#N/A</v>
      </c>
    </row>
    <row r="1865" spans="34:34">
      <c r="AH1865" s="128" t="e">
        <f>VLOOKUP(B1864,'Ma sector'!A:E,5,0)</f>
        <v>#N/A</v>
      </c>
    </row>
    <row r="1866" spans="34:34">
      <c r="AH1866" s="128" t="e">
        <f>VLOOKUP(B1865,'Ma sector'!A:E,5,0)</f>
        <v>#N/A</v>
      </c>
    </row>
    <row r="1867" spans="34:34">
      <c r="AH1867" s="128" t="e">
        <f>VLOOKUP(B1866,'Ma sector'!A:E,5,0)</f>
        <v>#N/A</v>
      </c>
    </row>
    <row r="1868" spans="34:34">
      <c r="AH1868" s="128" t="e">
        <f>VLOOKUP(B1867,'Ma sector'!A:E,5,0)</f>
        <v>#N/A</v>
      </c>
    </row>
    <row r="1869" spans="34:34">
      <c r="AH1869" s="128" t="e">
        <f>VLOOKUP(B1868,'Ma sector'!A:E,5,0)</f>
        <v>#N/A</v>
      </c>
    </row>
    <row r="1870" spans="34:34">
      <c r="AH1870" s="128" t="e">
        <f>VLOOKUP(B1869,'Ma sector'!A:E,5,0)</f>
        <v>#N/A</v>
      </c>
    </row>
    <row r="1871" spans="34:34">
      <c r="AH1871" s="128" t="e">
        <f>VLOOKUP(B1870,'Ma sector'!A:E,5,0)</f>
        <v>#N/A</v>
      </c>
    </row>
    <row r="1872" spans="34:34">
      <c r="AH1872" s="128" t="e">
        <f>VLOOKUP(B1871,'Ma sector'!A:E,5,0)</f>
        <v>#N/A</v>
      </c>
    </row>
    <row r="1873" spans="34:34">
      <c r="AH1873" s="128" t="e">
        <f>VLOOKUP(B1872,'Ma sector'!A:E,5,0)</f>
        <v>#N/A</v>
      </c>
    </row>
    <row r="1874" spans="34:34">
      <c r="AH1874" s="128" t="e">
        <f>VLOOKUP(B1873,'Ma sector'!A:E,5,0)</f>
        <v>#N/A</v>
      </c>
    </row>
    <row r="1875" spans="34:34">
      <c r="AH1875" s="128" t="e">
        <f>VLOOKUP(B1874,'Ma sector'!A:E,5,0)</f>
        <v>#N/A</v>
      </c>
    </row>
    <row r="1876" spans="34:34">
      <c r="AH1876" s="128" t="e">
        <f>VLOOKUP(B1875,'Ma sector'!A:E,5,0)</f>
        <v>#N/A</v>
      </c>
    </row>
    <row r="1877" spans="34:34">
      <c r="AH1877" s="128" t="e">
        <f>VLOOKUP(B1876,'Ma sector'!A:E,5,0)</f>
        <v>#N/A</v>
      </c>
    </row>
    <row r="1878" spans="34:34">
      <c r="AH1878" s="128" t="e">
        <f>VLOOKUP(B1877,'Ma sector'!A:E,5,0)</f>
        <v>#N/A</v>
      </c>
    </row>
    <row r="1879" spans="34:34">
      <c r="AH1879" s="128" t="e">
        <f>VLOOKUP(B1878,'Ma sector'!A:E,5,0)</f>
        <v>#N/A</v>
      </c>
    </row>
    <row r="1880" spans="34:34">
      <c r="AH1880" s="128" t="e">
        <f>VLOOKUP(B1879,'Ma sector'!A:E,5,0)</f>
        <v>#N/A</v>
      </c>
    </row>
    <row r="1881" spans="34:34">
      <c r="AH1881" s="128" t="e">
        <f>VLOOKUP(B1880,'Ma sector'!A:E,5,0)</f>
        <v>#N/A</v>
      </c>
    </row>
    <row r="1882" spans="34:34">
      <c r="AH1882" s="128" t="e">
        <f>VLOOKUP(B1881,'Ma sector'!A:E,5,0)</f>
        <v>#N/A</v>
      </c>
    </row>
    <row r="1883" spans="34:34">
      <c r="AH1883" s="128" t="e">
        <f>VLOOKUP(B1882,'Ma sector'!A:E,5,0)</f>
        <v>#N/A</v>
      </c>
    </row>
    <row r="1884" spans="34:34">
      <c r="AH1884" s="128" t="e">
        <f>VLOOKUP(B1883,'Ma sector'!A:E,5,0)</f>
        <v>#N/A</v>
      </c>
    </row>
    <row r="1885" spans="34:34">
      <c r="AH1885" s="128" t="e">
        <f>VLOOKUP(B1884,'Ma sector'!A:E,5,0)</f>
        <v>#N/A</v>
      </c>
    </row>
    <row r="1886" spans="34:34">
      <c r="AH1886" s="128" t="e">
        <f>VLOOKUP(B1885,'Ma sector'!A:E,5,0)</f>
        <v>#N/A</v>
      </c>
    </row>
    <row r="1887" spans="34:34">
      <c r="AH1887" s="128" t="e">
        <f>VLOOKUP(B1886,'Ma sector'!A:E,5,0)</f>
        <v>#N/A</v>
      </c>
    </row>
    <row r="1888" spans="34:34">
      <c r="AH1888" s="128" t="e">
        <f>VLOOKUP(B1887,'Ma sector'!A:E,5,0)</f>
        <v>#N/A</v>
      </c>
    </row>
    <row r="1889" spans="34:34">
      <c r="AH1889" s="128" t="e">
        <f>VLOOKUP(B1888,'Ma sector'!A:E,5,0)</f>
        <v>#N/A</v>
      </c>
    </row>
    <row r="1890" spans="34:34">
      <c r="AH1890" s="128" t="e">
        <f>VLOOKUP(B1889,'Ma sector'!A:E,5,0)</f>
        <v>#N/A</v>
      </c>
    </row>
    <row r="1891" spans="34:34">
      <c r="AH1891" s="128" t="e">
        <f>VLOOKUP(B1890,'Ma sector'!A:E,5,0)</f>
        <v>#N/A</v>
      </c>
    </row>
    <row r="1892" spans="34:34">
      <c r="AH1892" s="128" t="e">
        <f>VLOOKUP(B1891,'Ma sector'!A:E,5,0)</f>
        <v>#N/A</v>
      </c>
    </row>
    <row r="1893" spans="34:34">
      <c r="AH1893" s="128" t="e">
        <f>VLOOKUP(B1892,'Ma sector'!A:E,5,0)</f>
        <v>#N/A</v>
      </c>
    </row>
    <row r="1894" spans="34:34">
      <c r="AH1894" s="128" t="e">
        <f>VLOOKUP(B1893,'Ma sector'!A:E,5,0)</f>
        <v>#N/A</v>
      </c>
    </row>
    <row r="1895" spans="34:34">
      <c r="AH1895" s="128" t="e">
        <f>VLOOKUP(B1894,'Ma sector'!A:E,5,0)</f>
        <v>#N/A</v>
      </c>
    </row>
    <row r="1896" spans="34:34">
      <c r="AH1896" s="128" t="e">
        <f>VLOOKUP(B1895,'Ma sector'!A:E,5,0)</f>
        <v>#N/A</v>
      </c>
    </row>
    <row r="1897" spans="34:34">
      <c r="AH1897" s="128" t="e">
        <f>VLOOKUP(B1896,'Ma sector'!A:E,5,0)</f>
        <v>#N/A</v>
      </c>
    </row>
    <row r="1898" spans="34:34">
      <c r="AH1898" s="128" t="e">
        <f>VLOOKUP(B1897,'Ma sector'!A:E,5,0)</f>
        <v>#N/A</v>
      </c>
    </row>
    <row r="1899" spans="34:34">
      <c r="AH1899" s="128" t="e">
        <f>VLOOKUP(B1898,'Ma sector'!A:E,5,0)</f>
        <v>#N/A</v>
      </c>
    </row>
    <row r="1900" spans="34:34">
      <c r="AH1900" s="128" t="e">
        <f>VLOOKUP(B1899,'Ma sector'!A:E,5,0)</f>
        <v>#N/A</v>
      </c>
    </row>
    <row r="1901" spans="34:34">
      <c r="AH1901" s="128" t="e">
        <f>VLOOKUP(B1900,'Ma sector'!A:E,5,0)</f>
        <v>#N/A</v>
      </c>
    </row>
    <row r="1902" spans="34:34">
      <c r="AH1902" s="128" t="e">
        <f>VLOOKUP(B1901,'Ma sector'!A:E,5,0)</f>
        <v>#N/A</v>
      </c>
    </row>
    <row r="1903" spans="34:34">
      <c r="AH1903" s="128" t="e">
        <f>VLOOKUP(B1902,'Ma sector'!A:E,5,0)</f>
        <v>#N/A</v>
      </c>
    </row>
    <row r="1904" spans="34:34">
      <c r="AH1904" s="128" t="e">
        <f>VLOOKUP(B1903,'Ma sector'!A:E,5,0)</f>
        <v>#N/A</v>
      </c>
    </row>
    <row r="1905" spans="34:34">
      <c r="AH1905" s="128" t="e">
        <f>VLOOKUP(B1904,'Ma sector'!A:E,5,0)</f>
        <v>#N/A</v>
      </c>
    </row>
    <row r="1906" spans="34:34">
      <c r="AH1906" s="128" t="e">
        <f>VLOOKUP(B1905,'Ma sector'!A:E,5,0)</f>
        <v>#N/A</v>
      </c>
    </row>
    <row r="1907" spans="34:34">
      <c r="AH1907" s="128" t="e">
        <f>VLOOKUP(B1906,'Ma sector'!A:E,5,0)</f>
        <v>#N/A</v>
      </c>
    </row>
    <row r="1908" spans="34:34">
      <c r="AH1908" s="128" t="e">
        <f>VLOOKUP(B1907,'Ma sector'!A:E,5,0)</f>
        <v>#N/A</v>
      </c>
    </row>
    <row r="1909" spans="34:34">
      <c r="AH1909" s="128" t="e">
        <f>VLOOKUP(B1908,'Ma sector'!A:E,5,0)</f>
        <v>#N/A</v>
      </c>
    </row>
    <row r="1910" spans="34:34">
      <c r="AH1910" s="128" t="e">
        <f>VLOOKUP(B1909,'Ma sector'!A:E,5,0)</f>
        <v>#N/A</v>
      </c>
    </row>
    <row r="1911" spans="34:34">
      <c r="AH1911" s="128" t="e">
        <f>VLOOKUP(B1910,'Ma sector'!A:E,5,0)</f>
        <v>#N/A</v>
      </c>
    </row>
    <row r="1912" spans="34:34">
      <c r="AH1912" s="128" t="e">
        <f>VLOOKUP(B1911,'Ma sector'!A:E,5,0)</f>
        <v>#N/A</v>
      </c>
    </row>
    <row r="1913" spans="34:34">
      <c r="AH1913" s="128" t="e">
        <f>VLOOKUP(B1912,'Ma sector'!A:E,5,0)</f>
        <v>#N/A</v>
      </c>
    </row>
    <row r="1914" spans="34:34">
      <c r="AH1914" s="128" t="e">
        <f>VLOOKUP(B1913,'Ma sector'!A:E,5,0)</f>
        <v>#N/A</v>
      </c>
    </row>
    <row r="1915" spans="34:34">
      <c r="AH1915" s="128" t="e">
        <f>VLOOKUP(B1914,'Ma sector'!A:E,5,0)</f>
        <v>#N/A</v>
      </c>
    </row>
    <row r="1916" spans="34:34">
      <c r="AH1916" s="128" t="e">
        <f>VLOOKUP(B1915,'Ma sector'!A:E,5,0)</f>
        <v>#N/A</v>
      </c>
    </row>
    <row r="1917" spans="34:34">
      <c r="AH1917" s="128" t="e">
        <f>VLOOKUP(B1916,'Ma sector'!A:E,5,0)</f>
        <v>#N/A</v>
      </c>
    </row>
    <row r="1918" spans="34:34">
      <c r="AH1918" s="128" t="e">
        <f>VLOOKUP(B1917,'Ma sector'!A:E,5,0)</f>
        <v>#N/A</v>
      </c>
    </row>
    <row r="1919" spans="34:34">
      <c r="AH1919" s="128" t="e">
        <f>VLOOKUP(B1918,'Ma sector'!A:E,5,0)</f>
        <v>#N/A</v>
      </c>
    </row>
    <row r="1920" spans="34:34">
      <c r="AH1920" s="128" t="e">
        <f>VLOOKUP(B1919,'Ma sector'!A:E,5,0)</f>
        <v>#N/A</v>
      </c>
    </row>
    <row r="1921" spans="34:34">
      <c r="AH1921" s="128" t="e">
        <f>VLOOKUP(B1920,'Ma sector'!A:E,5,0)</f>
        <v>#N/A</v>
      </c>
    </row>
    <row r="1922" spans="34:34">
      <c r="AH1922" s="128" t="e">
        <f>VLOOKUP(B1921,'Ma sector'!A:E,5,0)</f>
        <v>#N/A</v>
      </c>
    </row>
    <row r="1923" spans="34:34">
      <c r="AH1923" s="128" t="e">
        <f>VLOOKUP(B1922,'Ma sector'!A:E,5,0)</f>
        <v>#N/A</v>
      </c>
    </row>
    <row r="1924" spans="34:34">
      <c r="AH1924" s="128" t="e">
        <f>VLOOKUP(B1923,'Ma sector'!A:E,5,0)</f>
        <v>#N/A</v>
      </c>
    </row>
    <row r="1925" spans="34:34">
      <c r="AH1925" s="128" t="e">
        <f>VLOOKUP(B1924,'Ma sector'!A:E,5,0)</f>
        <v>#N/A</v>
      </c>
    </row>
    <row r="1926" spans="34:34">
      <c r="AH1926" s="128" t="e">
        <f>VLOOKUP(B1925,'Ma sector'!A:E,5,0)</f>
        <v>#N/A</v>
      </c>
    </row>
    <row r="1927" spans="34:34">
      <c r="AH1927" s="128" t="e">
        <f>VLOOKUP(B1926,'Ma sector'!A:E,5,0)</f>
        <v>#N/A</v>
      </c>
    </row>
    <row r="1928" spans="34:34">
      <c r="AH1928" s="128" t="e">
        <f>VLOOKUP(B1927,'Ma sector'!A:E,5,0)</f>
        <v>#N/A</v>
      </c>
    </row>
    <row r="1929" spans="34:34">
      <c r="AH1929" s="128" t="e">
        <f>VLOOKUP(B1928,'Ma sector'!A:E,5,0)</f>
        <v>#N/A</v>
      </c>
    </row>
    <row r="1930" spans="34:34">
      <c r="AH1930" s="128" t="e">
        <f>VLOOKUP(B1929,'Ma sector'!A:E,5,0)</f>
        <v>#N/A</v>
      </c>
    </row>
    <row r="1931" spans="34:34">
      <c r="AH1931" s="128" t="e">
        <f>VLOOKUP(B1930,'Ma sector'!A:E,5,0)</f>
        <v>#N/A</v>
      </c>
    </row>
    <row r="1932" spans="34:34">
      <c r="AH1932" s="128" t="e">
        <f>VLOOKUP(B1931,'Ma sector'!A:E,5,0)</f>
        <v>#N/A</v>
      </c>
    </row>
    <row r="1933" spans="34:34">
      <c r="AH1933" s="128" t="e">
        <f>VLOOKUP(B1932,'Ma sector'!A:E,5,0)</f>
        <v>#N/A</v>
      </c>
    </row>
    <row r="1934" spans="34:34">
      <c r="AH1934" s="128" t="e">
        <f>VLOOKUP(B1933,'Ma sector'!A:E,5,0)</f>
        <v>#N/A</v>
      </c>
    </row>
    <row r="1935" spans="34:34">
      <c r="AH1935" s="128" t="e">
        <f>VLOOKUP(B1934,'Ma sector'!A:E,5,0)</f>
        <v>#N/A</v>
      </c>
    </row>
    <row r="1936" spans="34:34">
      <c r="AH1936" s="128" t="e">
        <f>VLOOKUP(B1935,'Ma sector'!A:E,5,0)</f>
        <v>#N/A</v>
      </c>
    </row>
    <row r="1937" spans="34:34">
      <c r="AH1937" s="128" t="e">
        <f>VLOOKUP(B1936,'Ma sector'!A:E,5,0)</f>
        <v>#N/A</v>
      </c>
    </row>
    <row r="1938" spans="34:34">
      <c r="AH1938" s="128" t="e">
        <f>VLOOKUP(B1937,'Ma sector'!A:E,5,0)</f>
        <v>#N/A</v>
      </c>
    </row>
    <row r="1939" spans="34:34">
      <c r="AH1939" s="128" t="e">
        <f>VLOOKUP(B1938,'Ma sector'!A:E,5,0)</f>
        <v>#N/A</v>
      </c>
    </row>
    <row r="1940" spans="34:34">
      <c r="AH1940" s="128" t="e">
        <f>VLOOKUP(B1939,'Ma sector'!A:E,5,0)</f>
        <v>#N/A</v>
      </c>
    </row>
    <row r="1941" spans="34:34">
      <c r="AH1941" s="128" t="e">
        <f>VLOOKUP(B1940,'Ma sector'!A:E,5,0)</f>
        <v>#N/A</v>
      </c>
    </row>
    <row r="1942" spans="34:34">
      <c r="AH1942" s="128" t="e">
        <f>VLOOKUP(B1941,'Ma sector'!A:E,5,0)</f>
        <v>#N/A</v>
      </c>
    </row>
    <row r="1943" spans="34:34">
      <c r="AH1943" s="128" t="e">
        <f>VLOOKUP(B1942,'Ma sector'!A:E,5,0)</f>
        <v>#N/A</v>
      </c>
    </row>
    <row r="1944" spans="34:34">
      <c r="AH1944" s="128" t="e">
        <f>VLOOKUP(B1943,'Ma sector'!A:E,5,0)</f>
        <v>#N/A</v>
      </c>
    </row>
    <row r="1945" spans="34:34">
      <c r="AH1945" s="128" t="e">
        <f>VLOOKUP(B1944,'Ma sector'!A:E,5,0)</f>
        <v>#N/A</v>
      </c>
    </row>
    <row r="1946" spans="34:34">
      <c r="AH1946" s="128" t="e">
        <f>VLOOKUP(B1945,'Ma sector'!A:E,5,0)</f>
        <v>#N/A</v>
      </c>
    </row>
    <row r="1947" spans="34:34">
      <c r="AH1947" s="128" t="e">
        <f>VLOOKUP(B1946,'Ma sector'!A:E,5,0)</f>
        <v>#N/A</v>
      </c>
    </row>
    <row r="1948" spans="34:34">
      <c r="AH1948" s="128" t="e">
        <f>VLOOKUP(B1947,'Ma sector'!A:E,5,0)</f>
        <v>#N/A</v>
      </c>
    </row>
    <row r="1949" spans="34:34">
      <c r="AH1949" s="128" t="e">
        <f>VLOOKUP(B1948,'Ma sector'!A:E,5,0)</f>
        <v>#N/A</v>
      </c>
    </row>
    <row r="1950" spans="34:34">
      <c r="AH1950" s="128" t="e">
        <f>VLOOKUP(B1949,'Ma sector'!A:E,5,0)</f>
        <v>#N/A</v>
      </c>
    </row>
    <row r="1951" spans="34:34">
      <c r="AH1951" s="128" t="e">
        <f>VLOOKUP(B1950,'Ma sector'!A:E,5,0)</f>
        <v>#N/A</v>
      </c>
    </row>
    <row r="1952" spans="34:34">
      <c r="AH1952" s="128" t="e">
        <f>VLOOKUP(B1951,'Ma sector'!A:E,5,0)</f>
        <v>#N/A</v>
      </c>
    </row>
    <row r="1953" spans="34:34">
      <c r="AH1953" s="128" t="e">
        <f>VLOOKUP(B1952,'Ma sector'!A:E,5,0)</f>
        <v>#N/A</v>
      </c>
    </row>
    <row r="1954" spans="34:34">
      <c r="AH1954" s="128" t="e">
        <f>VLOOKUP(B1953,'Ma sector'!A:E,5,0)</f>
        <v>#N/A</v>
      </c>
    </row>
    <row r="1955" spans="34:34">
      <c r="AH1955" s="128" t="e">
        <f>VLOOKUP(B1954,'Ma sector'!A:E,5,0)</f>
        <v>#N/A</v>
      </c>
    </row>
    <row r="1956" spans="34:34">
      <c r="AH1956" s="128" t="e">
        <f>VLOOKUP(B1955,'Ma sector'!A:E,5,0)</f>
        <v>#N/A</v>
      </c>
    </row>
    <row r="1957" spans="34:34">
      <c r="AH1957" s="128" t="e">
        <f>VLOOKUP(B1956,'Ma sector'!A:E,5,0)</f>
        <v>#N/A</v>
      </c>
    </row>
    <row r="1958" spans="34:34">
      <c r="AH1958" s="128" t="e">
        <f>VLOOKUP(B1957,'Ma sector'!A:E,5,0)</f>
        <v>#N/A</v>
      </c>
    </row>
    <row r="1959" spans="34:34">
      <c r="AH1959" s="128" t="e">
        <f>VLOOKUP(B1958,'Ma sector'!A:E,5,0)</f>
        <v>#N/A</v>
      </c>
    </row>
    <row r="1960" spans="34:34">
      <c r="AH1960" s="128" t="e">
        <f>VLOOKUP(B1959,'Ma sector'!A:E,5,0)</f>
        <v>#N/A</v>
      </c>
    </row>
    <row r="1961" spans="34:34">
      <c r="AH1961" s="128" t="e">
        <f>VLOOKUP(B1960,'Ma sector'!A:E,5,0)</f>
        <v>#N/A</v>
      </c>
    </row>
    <row r="1962" spans="34:34">
      <c r="AH1962" s="128" t="e">
        <f>VLOOKUP(B1961,'Ma sector'!A:E,5,0)</f>
        <v>#N/A</v>
      </c>
    </row>
    <row r="1963" spans="34:34">
      <c r="AH1963" s="128" t="e">
        <f>VLOOKUP(B1962,'Ma sector'!A:E,5,0)</f>
        <v>#N/A</v>
      </c>
    </row>
    <row r="1964" spans="34:34">
      <c r="AH1964" s="128" t="e">
        <f>VLOOKUP(B1963,'Ma sector'!A:E,5,0)</f>
        <v>#N/A</v>
      </c>
    </row>
    <row r="1965" spans="34:34">
      <c r="AH1965" s="128" t="e">
        <f>VLOOKUP(B1964,'Ma sector'!A:E,5,0)</f>
        <v>#N/A</v>
      </c>
    </row>
    <row r="1966" spans="34:34">
      <c r="AH1966" s="128" t="e">
        <f>VLOOKUP(B1965,'Ma sector'!A:E,5,0)</f>
        <v>#N/A</v>
      </c>
    </row>
    <row r="1967" spans="34:34">
      <c r="AH1967" s="128" t="e">
        <f>VLOOKUP(B1966,'Ma sector'!A:E,5,0)</f>
        <v>#N/A</v>
      </c>
    </row>
    <row r="1968" spans="34:34">
      <c r="AH1968" s="128" t="e">
        <f>VLOOKUP(B1967,'Ma sector'!A:E,5,0)</f>
        <v>#N/A</v>
      </c>
    </row>
    <row r="1969" spans="34:34">
      <c r="AH1969" s="128" t="e">
        <f>VLOOKUP(B1968,'Ma sector'!A:E,5,0)</f>
        <v>#N/A</v>
      </c>
    </row>
    <row r="1970" spans="34:34">
      <c r="AH1970" s="128" t="e">
        <f>VLOOKUP(B1969,'Ma sector'!A:E,5,0)</f>
        <v>#N/A</v>
      </c>
    </row>
    <row r="1971" spans="34:34">
      <c r="AH1971" s="128" t="e">
        <f>VLOOKUP(B1970,'Ma sector'!A:E,5,0)</f>
        <v>#N/A</v>
      </c>
    </row>
    <row r="1972" spans="34:34">
      <c r="AH1972" s="128" t="e">
        <f>VLOOKUP(B1971,'Ma sector'!A:E,5,0)</f>
        <v>#N/A</v>
      </c>
    </row>
    <row r="1973" spans="34:34">
      <c r="AH1973" s="128" t="e">
        <f>VLOOKUP(B1972,'Ma sector'!A:E,5,0)</f>
        <v>#N/A</v>
      </c>
    </row>
    <row r="1974" spans="34:34">
      <c r="AH1974" s="128" t="e">
        <f>VLOOKUP(B1973,'Ma sector'!A:E,5,0)</f>
        <v>#N/A</v>
      </c>
    </row>
    <row r="1975" spans="34:34">
      <c r="AH1975" s="128" t="e">
        <f>VLOOKUP(B1974,'Ma sector'!A:E,5,0)</f>
        <v>#N/A</v>
      </c>
    </row>
    <row r="1976" spans="34:34">
      <c r="AH1976" s="128" t="e">
        <f>VLOOKUP(B1975,'Ma sector'!A:E,5,0)</f>
        <v>#N/A</v>
      </c>
    </row>
    <row r="1977" spans="34:34">
      <c r="AH1977" s="128" t="e">
        <f>VLOOKUP(B1976,'Ma sector'!A:E,5,0)</f>
        <v>#N/A</v>
      </c>
    </row>
    <row r="1978" spans="34:34">
      <c r="AH1978" s="128" t="e">
        <f>VLOOKUP(B1977,'Ma sector'!A:E,5,0)</f>
        <v>#N/A</v>
      </c>
    </row>
    <row r="1979" spans="34:34">
      <c r="AH1979" s="128" t="e">
        <f>VLOOKUP(B1978,'Ma sector'!A:E,5,0)</f>
        <v>#N/A</v>
      </c>
    </row>
    <row r="1980" spans="34:34">
      <c r="AH1980" s="128" t="e">
        <f>VLOOKUP(B1979,'Ma sector'!A:E,5,0)</f>
        <v>#N/A</v>
      </c>
    </row>
    <row r="1981" spans="34:34">
      <c r="AH1981" s="128" t="e">
        <f>VLOOKUP(B1980,'Ma sector'!A:E,5,0)</f>
        <v>#N/A</v>
      </c>
    </row>
    <row r="1982" spans="34:34">
      <c r="AH1982" s="128" t="e">
        <f>VLOOKUP(B1981,'Ma sector'!A:E,5,0)</f>
        <v>#N/A</v>
      </c>
    </row>
    <row r="1983" spans="34:34">
      <c r="AH1983" s="128" t="e">
        <f>VLOOKUP(B1982,'Ma sector'!A:E,5,0)</f>
        <v>#N/A</v>
      </c>
    </row>
    <row r="1984" spans="34:34">
      <c r="AH1984" s="128" t="e">
        <f>VLOOKUP(B1983,'Ma sector'!A:E,5,0)</f>
        <v>#N/A</v>
      </c>
    </row>
    <row r="1985" spans="34:34">
      <c r="AH1985" s="128" t="e">
        <f>VLOOKUP(B1984,'Ma sector'!A:E,5,0)</f>
        <v>#N/A</v>
      </c>
    </row>
    <row r="1986" spans="34:34">
      <c r="AH1986" s="128" t="e">
        <f>VLOOKUP(B1985,'Ma sector'!A:E,5,0)</f>
        <v>#N/A</v>
      </c>
    </row>
    <row r="1987" spans="34:34">
      <c r="AH1987" s="128" t="e">
        <f>VLOOKUP(B1986,'Ma sector'!A:E,5,0)</f>
        <v>#N/A</v>
      </c>
    </row>
    <row r="1988" spans="34:34">
      <c r="AH1988" s="128" t="e">
        <f>VLOOKUP(B1987,'Ma sector'!A:E,5,0)</f>
        <v>#N/A</v>
      </c>
    </row>
    <row r="1989" spans="34:34">
      <c r="AH1989" s="128" t="e">
        <f>VLOOKUP(B1988,'Ma sector'!A:E,5,0)</f>
        <v>#N/A</v>
      </c>
    </row>
    <row r="1990" spans="34:34">
      <c r="AH1990" s="128" t="e">
        <f>VLOOKUP(B1989,'Ma sector'!A:E,5,0)</f>
        <v>#N/A</v>
      </c>
    </row>
    <row r="1991" spans="34:34">
      <c r="AH1991" s="128" t="e">
        <f>VLOOKUP(B1990,'Ma sector'!A:E,5,0)</f>
        <v>#N/A</v>
      </c>
    </row>
    <row r="1992" spans="34:34">
      <c r="AH1992" s="128" t="e">
        <f>VLOOKUP(B1991,'Ma sector'!A:E,5,0)</f>
        <v>#N/A</v>
      </c>
    </row>
    <row r="1993" spans="34:34">
      <c r="AH1993" s="128" t="e">
        <f>VLOOKUP(B1992,'Ma sector'!A:E,5,0)</f>
        <v>#N/A</v>
      </c>
    </row>
    <row r="1994" spans="34:34">
      <c r="AH1994" s="128" t="e">
        <f>VLOOKUP(B1993,'Ma sector'!A:E,5,0)</f>
        <v>#N/A</v>
      </c>
    </row>
    <row r="1995" spans="34:34">
      <c r="AH1995" s="128" t="e">
        <f>VLOOKUP(B1994,'Ma sector'!A:E,5,0)</f>
        <v>#N/A</v>
      </c>
    </row>
    <row r="1996" spans="34:34">
      <c r="AH1996" s="128" t="e">
        <f>VLOOKUP(B1995,'Ma sector'!A:E,5,0)</f>
        <v>#N/A</v>
      </c>
    </row>
    <row r="1997" spans="34:34">
      <c r="AH1997" s="128" t="e">
        <f>VLOOKUP(B1996,'Ma sector'!A:E,5,0)</f>
        <v>#N/A</v>
      </c>
    </row>
    <row r="1998" spans="34:34">
      <c r="AH1998" s="128" t="e">
        <f>VLOOKUP(B1997,'Ma sector'!A:E,5,0)</f>
        <v>#N/A</v>
      </c>
    </row>
    <row r="1999" spans="34:34">
      <c r="AH1999" s="128" t="e">
        <f>VLOOKUP(B1998,'Ma sector'!A:E,5,0)</f>
        <v>#N/A</v>
      </c>
    </row>
    <row r="2000" spans="34:34">
      <c r="AH2000" s="128" t="e">
        <f>VLOOKUP(B1999,'Ma sector'!A:E,5,0)</f>
        <v>#N/A</v>
      </c>
    </row>
    <row r="2001" spans="34:34">
      <c r="AH2001" s="128" t="e">
        <f>VLOOKUP(B2000,'Ma sector'!A:E,5,0)</f>
        <v>#N/A</v>
      </c>
    </row>
    <row r="2002" spans="34:34">
      <c r="AH2002" s="128" t="e">
        <f>VLOOKUP(B2001,'Ma sector'!A:E,5,0)</f>
        <v>#N/A</v>
      </c>
    </row>
    <row r="2003" spans="34:34">
      <c r="AH2003" s="128" t="e">
        <f>VLOOKUP(B2002,'Ma sector'!A:E,5,0)</f>
        <v>#N/A</v>
      </c>
    </row>
    <row r="2004" spans="34:34">
      <c r="AH2004" s="128" t="e">
        <f>VLOOKUP(B2003,'Ma sector'!A:E,5,0)</f>
        <v>#N/A</v>
      </c>
    </row>
    <row r="2005" spans="34:34">
      <c r="AH2005" s="128" t="e">
        <f>VLOOKUP(B2004,'Ma sector'!A:E,5,0)</f>
        <v>#N/A</v>
      </c>
    </row>
    <row r="2006" spans="34:34">
      <c r="AH2006" s="128" t="e">
        <f>VLOOKUP(B2005,'Ma sector'!A:E,5,0)</f>
        <v>#N/A</v>
      </c>
    </row>
    <row r="2007" spans="34:34">
      <c r="AH2007" s="128" t="e">
        <f>VLOOKUP(B2006,'Ma sector'!A:E,5,0)</f>
        <v>#N/A</v>
      </c>
    </row>
    <row r="2008" spans="34:34">
      <c r="AH2008" s="128" t="e">
        <f>VLOOKUP(B2007,'Ma sector'!A:E,5,0)</f>
        <v>#N/A</v>
      </c>
    </row>
    <row r="2009" spans="34:34">
      <c r="AH2009" s="128" t="e">
        <f>VLOOKUP(B2008,'Ma sector'!A:E,5,0)</f>
        <v>#N/A</v>
      </c>
    </row>
    <row r="2010" spans="34:34">
      <c r="AH2010" s="128" t="e">
        <f>VLOOKUP(B2009,'Ma sector'!A:E,5,0)</f>
        <v>#N/A</v>
      </c>
    </row>
    <row r="2011" spans="34:34">
      <c r="AH2011" s="128" t="e">
        <f>VLOOKUP(B2010,'Ma sector'!A:E,5,0)</f>
        <v>#N/A</v>
      </c>
    </row>
    <row r="2012" spans="34:34">
      <c r="AH2012" s="128" t="e">
        <f>VLOOKUP(B2011,'Ma sector'!A:E,5,0)</f>
        <v>#N/A</v>
      </c>
    </row>
    <row r="2013" spans="34:34">
      <c r="AH2013" s="128" t="e">
        <f>VLOOKUP(B2012,'Ma sector'!A:E,5,0)</f>
        <v>#N/A</v>
      </c>
    </row>
    <row r="2014" spans="34:34">
      <c r="AH2014" s="128" t="e">
        <f>VLOOKUP(B2013,'Ma sector'!A:E,5,0)</f>
        <v>#N/A</v>
      </c>
    </row>
    <row r="2015" spans="34:34">
      <c r="AH2015" s="128" t="e">
        <f>VLOOKUP(B2014,'Ma sector'!A:E,5,0)</f>
        <v>#N/A</v>
      </c>
    </row>
    <row r="2016" spans="34:34">
      <c r="AH2016" s="128" t="e">
        <f>VLOOKUP(B2015,'Ma sector'!A:E,5,0)</f>
        <v>#N/A</v>
      </c>
    </row>
    <row r="2017" spans="34:34">
      <c r="AH2017" s="128" t="e">
        <f>VLOOKUP(B2016,'Ma sector'!A:E,5,0)</f>
        <v>#N/A</v>
      </c>
    </row>
    <row r="2018" spans="34:34">
      <c r="AH2018" s="128" t="e">
        <f>VLOOKUP(B2017,'Ma sector'!A:E,5,0)</f>
        <v>#N/A</v>
      </c>
    </row>
    <row r="2019" spans="34:34">
      <c r="AH2019" s="128" t="e">
        <f>VLOOKUP(B2018,'Ma sector'!A:E,5,0)</f>
        <v>#N/A</v>
      </c>
    </row>
    <row r="2020" spans="34:34">
      <c r="AH2020" s="128" t="e">
        <f>VLOOKUP(B2019,'Ma sector'!A:E,5,0)</f>
        <v>#N/A</v>
      </c>
    </row>
    <row r="2021" spans="34:34">
      <c r="AH2021" s="128" t="e">
        <f>VLOOKUP(B2020,'Ma sector'!A:E,5,0)</f>
        <v>#N/A</v>
      </c>
    </row>
    <row r="2022" spans="34:34">
      <c r="AH2022" s="128" t="e">
        <f>VLOOKUP(B2021,'Ma sector'!A:E,5,0)</f>
        <v>#N/A</v>
      </c>
    </row>
    <row r="2023" spans="34:34">
      <c r="AH2023" s="128" t="e">
        <f>VLOOKUP(B2022,'Ma sector'!A:E,5,0)</f>
        <v>#N/A</v>
      </c>
    </row>
    <row r="2024" spans="34:34">
      <c r="AH2024" s="128" t="e">
        <f>VLOOKUP(B2023,'Ma sector'!A:E,5,0)</f>
        <v>#N/A</v>
      </c>
    </row>
    <row r="2025" spans="34:34">
      <c r="AH2025" s="128" t="e">
        <f>VLOOKUP(B2024,'Ma sector'!A:E,5,0)</f>
        <v>#N/A</v>
      </c>
    </row>
    <row r="2026" spans="34:34">
      <c r="AH2026" s="128" t="e">
        <f>VLOOKUP(B2025,'Ma sector'!A:E,5,0)</f>
        <v>#N/A</v>
      </c>
    </row>
    <row r="2027" spans="34:34">
      <c r="AH2027" s="128" t="e">
        <f>VLOOKUP(B2026,'Ma sector'!A:E,5,0)</f>
        <v>#N/A</v>
      </c>
    </row>
    <row r="2028" spans="34:34">
      <c r="AH2028" s="128" t="e">
        <f>VLOOKUP(B2027,'Ma sector'!A:E,5,0)</f>
        <v>#N/A</v>
      </c>
    </row>
    <row r="2029" spans="34:34">
      <c r="AH2029" s="128" t="e">
        <f>VLOOKUP(B2028,'Ma sector'!A:E,5,0)</f>
        <v>#N/A</v>
      </c>
    </row>
    <row r="2030" spans="34:34">
      <c r="AH2030" s="128" t="e">
        <f>VLOOKUP(B2029,'Ma sector'!A:E,5,0)</f>
        <v>#N/A</v>
      </c>
    </row>
    <row r="2031" spans="34:34">
      <c r="AH2031" s="128" t="e">
        <f>VLOOKUP(B2030,'Ma sector'!A:E,5,0)</f>
        <v>#N/A</v>
      </c>
    </row>
    <row r="2032" spans="34:34">
      <c r="AH2032" s="128" t="e">
        <f>VLOOKUP(B2031,'Ma sector'!A:E,5,0)</f>
        <v>#N/A</v>
      </c>
    </row>
    <row r="2033" spans="34:34">
      <c r="AH2033" s="128" t="e">
        <f>VLOOKUP(B2032,'Ma sector'!A:E,5,0)</f>
        <v>#N/A</v>
      </c>
    </row>
    <row r="2034" spans="34:34">
      <c r="AH2034" s="128" t="e">
        <f>VLOOKUP(B2033,'Ma sector'!A:E,5,0)</f>
        <v>#N/A</v>
      </c>
    </row>
    <row r="2035" spans="34:34">
      <c r="AH2035" s="128" t="e">
        <f>VLOOKUP(B2034,'Ma sector'!A:E,5,0)</f>
        <v>#N/A</v>
      </c>
    </row>
    <row r="2036" spans="34:34">
      <c r="AH2036" s="128" t="e">
        <f>VLOOKUP(B2035,'Ma sector'!A:E,5,0)</f>
        <v>#N/A</v>
      </c>
    </row>
    <row r="2037" spans="34:34">
      <c r="AH2037" s="128" t="e">
        <f>VLOOKUP(B2036,'Ma sector'!A:E,5,0)</f>
        <v>#N/A</v>
      </c>
    </row>
    <row r="2038" spans="34:34">
      <c r="AH2038" s="128" t="e">
        <f>VLOOKUP(B2037,'Ma sector'!A:E,5,0)</f>
        <v>#N/A</v>
      </c>
    </row>
    <row r="2039" spans="34:34">
      <c r="AH2039" s="128" t="e">
        <f>VLOOKUP(B2038,'Ma sector'!A:E,5,0)</f>
        <v>#N/A</v>
      </c>
    </row>
    <row r="2040" spans="34:34">
      <c r="AH2040" s="128" t="e">
        <f>VLOOKUP(B2039,'Ma sector'!A:E,5,0)</f>
        <v>#N/A</v>
      </c>
    </row>
    <row r="2041" spans="34:34">
      <c r="AH2041" s="128" t="e">
        <f>VLOOKUP(B2040,'Ma sector'!A:E,5,0)</f>
        <v>#N/A</v>
      </c>
    </row>
    <row r="2042" spans="34:34">
      <c r="AH2042" s="128" t="e">
        <f>VLOOKUP(B2041,'Ma sector'!A:E,5,0)</f>
        <v>#N/A</v>
      </c>
    </row>
    <row r="2043" spans="34:34">
      <c r="AH2043" s="128" t="e">
        <f>VLOOKUP(B2042,'Ma sector'!A:E,5,0)</f>
        <v>#N/A</v>
      </c>
    </row>
    <row r="2044" spans="34:34">
      <c r="AH2044" s="128" t="e">
        <f>VLOOKUP(B2043,'Ma sector'!A:E,5,0)</f>
        <v>#N/A</v>
      </c>
    </row>
    <row r="2045" spans="34:34">
      <c r="AH2045" s="128" t="e">
        <f>VLOOKUP(B2044,'Ma sector'!A:E,5,0)</f>
        <v>#N/A</v>
      </c>
    </row>
    <row r="2046" spans="34:34">
      <c r="AH2046" s="128" t="e">
        <f>VLOOKUP(B2045,'Ma sector'!A:E,5,0)</f>
        <v>#N/A</v>
      </c>
    </row>
    <row r="2047" spans="34:34">
      <c r="AH2047" s="128" t="e">
        <f>VLOOKUP(B2046,'Ma sector'!A:E,5,0)</f>
        <v>#N/A</v>
      </c>
    </row>
    <row r="2048" spans="34:34">
      <c r="AH2048" s="128" t="e">
        <f>VLOOKUP(B2047,'Ma sector'!A:E,5,0)</f>
        <v>#N/A</v>
      </c>
    </row>
    <row r="2049" spans="34:34">
      <c r="AH2049" s="128" t="e">
        <f>VLOOKUP(B2048,'Ma sector'!A:E,5,0)</f>
        <v>#N/A</v>
      </c>
    </row>
    <row r="2050" spans="34:34">
      <c r="AH2050" s="128" t="e">
        <f>VLOOKUP(B2049,'Ma sector'!A:E,5,0)</f>
        <v>#N/A</v>
      </c>
    </row>
    <row r="2051" spans="34:34">
      <c r="AH2051" s="128" t="e">
        <f>VLOOKUP(B2050,'Ma sector'!A:E,5,0)</f>
        <v>#N/A</v>
      </c>
    </row>
    <row r="2052" spans="34:34">
      <c r="AH2052" s="128" t="e">
        <f>VLOOKUP(B2051,'Ma sector'!A:E,5,0)</f>
        <v>#N/A</v>
      </c>
    </row>
    <row r="2053" spans="34:34">
      <c r="AH2053" s="128" t="e">
        <f>VLOOKUP(B2052,'Ma sector'!A:E,5,0)</f>
        <v>#N/A</v>
      </c>
    </row>
    <row r="2054" spans="34:34">
      <c r="AH2054" s="128" t="e">
        <f>VLOOKUP(B2053,'Ma sector'!A:E,5,0)</f>
        <v>#N/A</v>
      </c>
    </row>
    <row r="2055" spans="34:34">
      <c r="AH2055" s="128" t="e">
        <f>VLOOKUP(B2054,'Ma sector'!A:E,5,0)</f>
        <v>#N/A</v>
      </c>
    </row>
    <row r="2056" spans="34:34">
      <c r="AH2056" s="128" t="e">
        <f>VLOOKUP(B2055,'Ma sector'!A:E,5,0)</f>
        <v>#N/A</v>
      </c>
    </row>
    <row r="2057" spans="34:34">
      <c r="AH2057" s="128" t="e">
        <f>VLOOKUP(B2056,'Ma sector'!A:E,5,0)</f>
        <v>#N/A</v>
      </c>
    </row>
    <row r="2058" spans="34:34">
      <c r="AH2058" s="128" t="e">
        <f>VLOOKUP(B2057,'Ma sector'!A:E,5,0)</f>
        <v>#N/A</v>
      </c>
    </row>
    <row r="2059" spans="34:34">
      <c r="AH2059" s="128" t="e">
        <f>VLOOKUP(B2058,'Ma sector'!A:E,5,0)</f>
        <v>#N/A</v>
      </c>
    </row>
    <row r="2060" spans="34:34">
      <c r="AH2060" s="128" t="e">
        <f>VLOOKUP(B2059,'Ma sector'!A:E,5,0)</f>
        <v>#N/A</v>
      </c>
    </row>
    <row r="2061" spans="34:34">
      <c r="AH2061" s="128" t="e">
        <f>VLOOKUP(B2060,'Ma sector'!A:E,5,0)</f>
        <v>#N/A</v>
      </c>
    </row>
    <row r="2062" spans="34:34">
      <c r="AH2062" s="128" t="e">
        <f>VLOOKUP(B2061,'Ma sector'!A:E,5,0)</f>
        <v>#N/A</v>
      </c>
    </row>
    <row r="2063" spans="34:34">
      <c r="AH2063" s="128" t="e">
        <f>VLOOKUP(B2062,'Ma sector'!A:E,5,0)</f>
        <v>#N/A</v>
      </c>
    </row>
    <row r="2064" spans="34:34">
      <c r="AH2064" s="128" t="e">
        <f>VLOOKUP(B2063,'Ma sector'!A:E,5,0)</f>
        <v>#N/A</v>
      </c>
    </row>
    <row r="2065" spans="34:34">
      <c r="AH2065" s="128" t="e">
        <f>VLOOKUP(B2064,'Ma sector'!A:E,5,0)</f>
        <v>#N/A</v>
      </c>
    </row>
    <row r="2066" spans="34:34">
      <c r="AH2066" s="128" t="e">
        <f>VLOOKUP(B2065,'Ma sector'!A:E,5,0)</f>
        <v>#N/A</v>
      </c>
    </row>
    <row r="2067" spans="34:34">
      <c r="AH2067" s="128" t="e">
        <f>VLOOKUP(B2066,'Ma sector'!A:E,5,0)</f>
        <v>#N/A</v>
      </c>
    </row>
    <row r="2068" spans="34:34">
      <c r="AH2068" s="128" t="e">
        <f>VLOOKUP(B2067,'Ma sector'!A:E,5,0)</f>
        <v>#N/A</v>
      </c>
    </row>
    <row r="2069" spans="34:34">
      <c r="AH2069" s="128" t="e">
        <f>VLOOKUP(B2068,'Ma sector'!A:E,5,0)</f>
        <v>#N/A</v>
      </c>
    </row>
    <row r="2070" spans="34:34">
      <c r="AH2070" s="128" t="e">
        <f>VLOOKUP(B2069,'Ma sector'!A:E,5,0)</f>
        <v>#N/A</v>
      </c>
    </row>
    <row r="2071" spans="34:34">
      <c r="AH2071" s="128" t="e">
        <f>VLOOKUP(B2070,'Ma sector'!A:E,5,0)</f>
        <v>#N/A</v>
      </c>
    </row>
    <row r="2072" spans="34:34">
      <c r="AH2072" s="128" t="e">
        <f>VLOOKUP(B2071,'Ma sector'!A:E,5,0)</f>
        <v>#N/A</v>
      </c>
    </row>
    <row r="2073" spans="34:34">
      <c r="AH2073" s="128" t="e">
        <f>VLOOKUP(B2072,'Ma sector'!A:E,5,0)</f>
        <v>#N/A</v>
      </c>
    </row>
    <row r="2074" spans="34:34">
      <c r="AH2074" s="128" t="e">
        <f>VLOOKUP(B2073,'Ma sector'!A:E,5,0)</f>
        <v>#N/A</v>
      </c>
    </row>
    <row r="2075" spans="34:34">
      <c r="AH2075" s="128" t="e">
        <f>VLOOKUP(B2074,'Ma sector'!A:E,5,0)</f>
        <v>#N/A</v>
      </c>
    </row>
    <row r="2076" spans="34:34">
      <c r="AH2076" s="128" t="e">
        <f>VLOOKUP(B2075,'Ma sector'!A:E,5,0)</f>
        <v>#N/A</v>
      </c>
    </row>
    <row r="2077" spans="34:34">
      <c r="AH2077" s="128" t="e">
        <f>VLOOKUP(B2076,'Ma sector'!A:E,5,0)</f>
        <v>#N/A</v>
      </c>
    </row>
    <row r="2078" spans="34:34">
      <c r="AH2078" s="128" t="e">
        <f>VLOOKUP(B2077,'Ma sector'!A:E,5,0)</f>
        <v>#N/A</v>
      </c>
    </row>
    <row r="2079" spans="34:34">
      <c r="AH2079" s="128" t="e">
        <f>VLOOKUP(B2078,'Ma sector'!A:E,5,0)</f>
        <v>#N/A</v>
      </c>
    </row>
    <row r="2080" spans="34:34">
      <c r="AH2080" s="128" t="e">
        <f>VLOOKUP(B2079,'Ma sector'!A:E,5,0)</f>
        <v>#N/A</v>
      </c>
    </row>
    <row r="2081" spans="34:34">
      <c r="AH2081" s="128" t="e">
        <f>VLOOKUP(B2080,'Ma sector'!A:E,5,0)</f>
        <v>#N/A</v>
      </c>
    </row>
    <row r="2082" spans="34:34">
      <c r="AH2082" s="128" t="e">
        <f>VLOOKUP(B2081,'Ma sector'!A:E,5,0)</f>
        <v>#N/A</v>
      </c>
    </row>
    <row r="2083" spans="34:34">
      <c r="AH2083" s="128" t="e">
        <f>VLOOKUP(B2082,'Ma sector'!A:E,5,0)</f>
        <v>#N/A</v>
      </c>
    </row>
    <row r="2084" spans="34:34">
      <c r="AH2084" s="128" t="e">
        <f>VLOOKUP(B2083,'Ma sector'!A:E,5,0)</f>
        <v>#N/A</v>
      </c>
    </row>
    <row r="2085" spans="34:34">
      <c r="AH2085" s="128" t="e">
        <f>VLOOKUP(B2084,'Ma sector'!A:E,5,0)</f>
        <v>#N/A</v>
      </c>
    </row>
    <row r="2086" spans="34:34">
      <c r="AH2086" s="128" t="e">
        <f>VLOOKUP(B2085,'Ma sector'!A:E,5,0)</f>
        <v>#N/A</v>
      </c>
    </row>
    <row r="2087" spans="34:34">
      <c r="AH2087" s="128" t="e">
        <f>VLOOKUP(B2086,'Ma sector'!A:E,5,0)</f>
        <v>#N/A</v>
      </c>
    </row>
    <row r="2088" spans="34:34">
      <c r="AH2088" s="128" t="e">
        <f>VLOOKUP(B2087,'Ma sector'!A:E,5,0)</f>
        <v>#N/A</v>
      </c>
    </row>
    <row r="2089" spans="34:34">
      <c r="AH2089" s="128" t="e">
        <f>VLOOKUP(B2088,'Ma sector'!A:E,5,0)</f>
        <v>#N/A</v>
      </c>
    </row>
    <row r="2090" spans="34:34">
      <c r="AH2090" s="128" t="e">
        <f>VLOOKUP(B2089,'Ma sector'!A:E,5,0)</f>
        <v>#N/A</v>
      </c>
    </row>
    <row r="2091" spans="34:34">
      <c r="AH2091" s="128" t="e">
        <f>VLOOKUP(B2090,'Ma sector'!A:E,5,0)</f>
        <v>#N/A</v>
      </c>
    </row>
    <row r="2092" spans="34:34">
      <c r="AH2092" s="128" t="e">
        <f>VLOOKUP(B2091,'Ma sector'!A:E,5,0)</f>
        <v>#N/A</v>
      </c>
    </row>
    <row r="2093" spans="34:34">
      <c r="AH2093" s="128" t="e">
        <f>VLOOKUP(B2092,'Ma sector'!A:E,5,0)</f>
        <v>#N/A</v>
      </c>
    </row>
    <row r="2094" spans="34:34">
      <c r="AH2094" s="128" t="e">
        <f>VLOOKUP(B2093,'Ma sector'!A:E,5,0)</f>
        <v>#N/A</v>
      </c>
    </row>
    <row r="2095" spans="34:34">
      <c r="AH2095" s="128" t="e">
        <f>VLOOKUP(B2094,'Ma sector'!A:E,5,0)</f>
        <v>#N/A</v>
      </c>
    </row>
    <row r="2096" spans="34:34">
      <c r="AH2096" s="128" t="e">
        <f>VLOOKUP(B2095,'Ma sector'!A:E,5,0)</f>
        <v>#N/A</v>
      </c>
    </row>
    <row r="2097" spans="34:34">
      <c r="AH2097" s="128" t="e">
        <f>VLOOKUP(B2096,'Ma sector'!A:E,5,0)</f>
        <v>#N/A</v>
      </c>
    </row>
    <row r="2098" spans="34:34">
      <c r="AH2098" s="128" t="e">
        <f>VLOOKUP(B2097,'Ma sector'!A:E,5,0)</f>
        <v>#N/A</v>
      </c>
    </row>
    <row r="2099" spans="34:34">
      <c r="AH2099" s="128" t="e">
        <f>VLOOKUP(B2098,'Ma sector'!A:E,5,0)</f>
        <v>#N/A</v>
      </c>
    </row>
    <row r="2100" spans="34:34">
      <c r="AH2100" s="128" t="e">
        <f>VLOOKUP(B2099,'Ma sector'!A:E,5,0)</f>
        <v>#N/A</v>
      </c>
    </row>
    <row r="2101" spans="34:34">
      <c r="AH2101" s="128" t="e">
        <f>VLOOKUP(B2100,'Ma sector'!A:E,5,0)</f>
        <v>#N/A</v>
      </c>
    </row>
    <row r="2102" spans="34:34">
      <c r="AH2102" s="128" t="e">
        <f>VLOOKUP(B2101,'Ma sector'!A:E,5,0)</f>
        <v>#N/A</v>
      </c>
    </row>
    <row r="2103" spans="34:34">
      <c r="AH2103" s="128" t="e">
        <f>VLOOKUP(B2102,'Ma sector'!A:E,5,0)</f>
        <v>#N/A</v>
      </c>
    </row>
    <row r="2104" spans="34:34">
      <c r="AH2104" s="128" t="e">
        <f>VLOOKUP(B2103,'Ma sector'!A:E,5,0)</f>
        <v>#N/A</v>
      </c>
    </row>
    <row r="2105" spans="34:34">
      <c r="AH2105" s="128" t="e">
        <f>VLOOKUP(B2104,'Ma sector'!A:E,5,0)</f>
        <v>#N/A</v>
      </c>
    </row>
    <row r="2106" spans="34:34">
      <c r="AH2106" s="128" t="e">
        <f>VLOOKUP(B2105,'Ma sector'!A:E,5,0)</f>
        <v>#N/A</v>
      </c>
    </row>
    <row r="2107" spans="34:34">
      <c r="AH2107" s="128" t="e">
        <f>VLOOKUP(B2106,'Ma sector'!A:E,5,0)</f>
        <v>#N/A</v>
      </c>
    </row>
    <row r="2108" spans="34:34">
      <c r="AH2108" s="128" t="e">
        <f>VLOOKUP(B2107,'Ma sector'!A:E,5,0)</f>
        <v>#N/A</v>
      </c>
    </row>
    <row r="2109" spans="34:34">
      <c r="AH2109" s="128" t="e">
        <f>VLOOKUP(B2108,'Ma sector'!A:E,5,0)</f>
        <v>#N/A</v>
      </c>
    </row>
    <row r="2110" spans="34:34">
      <c r="AH2110" s="128" t="e">
        <f>VLOOKUP(B2109,'Ma sector'!A:E,5,0)</f>
        <v>#N/A</v>
      </c>
    </row>
    <row r="2111" spans="34:34">
      <c r="AH2111" s="128" t="e">
        <f>VLOOKUP(B2110,'Ma sector'!A:E,5,0)</f>
        <v>#N/A</v>
      </c>
    </row>
    <row r="2112" spans="34:34">
      <c r="AH2112" s="128" t="e">
        <f>VLOOKUP(B2111,'Ma sector'!A:E,5,0)</f>
        <v>#N/A</v>
      </c>
    </row>
    <row r="2113" spans="34:34">
      <c r="AH2113" s="128" t="e">
        <f>VLOOKUP(B2112,'Ma sector'!A:E,5,0)</f>
        <v>#N/A</v>
      </c>
    </row>
    <row r="2114" spans="34:34">
      <c r="AH2114" s="128" t="e">
        <f>VLOOKUP(B2113,'Ma sector'!A:E,5,0)</f>
        <v>#N/A</v>
      </c>
    </row>
    <row r="2115" spans="34:34">
      <c r="AH2115" s="128" t="e">
        <f>VLOOKUP(B2114,'Ma sector'!A:E,5,0)</f>
        <v>#N/A</v>
      </c>
    </row>
    <row r="2116" spans="34:34">
      <c r="AH2116" s="128" t="e">
        <f>VLOOKUP(B2115,'Ma sector'!A:E,5,0)</f>
        <v>#N/A</v>
      </c>
    </row>
    <row r="2117" spans="34:34">
      <c r="AH2117" s="128" t="e">
        <f>VLOOKUP(B2116,'Ma sector'!A:E,5,0)</f>
        <v>#N/A</v>
      </c>
    </row>
    <row r="2118" spans="34:34">
      <c r="AH2118" s="128" t="e">
        <f>VLOOKUP(B2117,'Ma sector'!A:E,5,0)</f>
        <v>#N/A</v>
      </c>
    </row>
    <row r="2119" spans="34:34">
      <c r="AH2119" s="128" t="e">
        <f>VLOOKUP(B2118,'Ma sector'!A:E,5,0)</f>
        <v>#N/A</v>
      </c>
    </row>
    <row r="2120" spans="34:34">
      <c r="AH2120" s="128" t="e">
        <f>VLOOKUP(B2119,'Ma sector'!A:E,5,0)</f>
        <v>#N/A</v>
      </c>
    </row>
    <row r="2121" spans="34:34">
      <c r="AH2121" s="128" t="e">
        <f>VLOOKUP(B2120,'Ma sector'!A:E,5,0)</f>
        <v>#N/A</v>
      </c>
    </row>
    <row r="2122" spans="34:34">
      <c r="AH2122" s="128" t="e">
        <f>VLOOKUP(B2121,'Ma sector'!A:E,5,0)</f>
        <v>#N/A</v>
      </c>
    </row>
    <row r="2123" spans="34:34">
      <c r="AH2123" s="128" t="e">
        <f>VLOOKUP(B2122,'Ma sector'!A:E,5,0)</f>
        <v>#N/A</v>
      </c>
    </row>
    <row r="2124" spans="34:34">
      <c r="AH2124" s="128" t="e">
        <f>VLOOKUP(B2123,'Ma sector'!A:E,5,0)</f>
        <v>#N/A</v>
      </c>
    </row>
    <row r="2125" spans="34:34">
      <c r="AH2125" s="128" t="e">
        <f>VLOOKUP(B2124,'Ma sector'!A:E,5,0)</f>
        <v>#N/A</v>
      </c>
    </row>
    <row r="2126" spans="34:34">
      <c r="AH2126" s="128" t="e">
        <f>VLOOKUP(B2125,'Ma sector'!A:E,5,0)</f>
        <v>#N/A</v>
      </c>
    </row>
    <row r="2127" spans="34:34">
      <c r="AH2127" s="128" t="e">
        <f>VLOOKUP(B2126,'Ma sector'!A:E,5,0)</f>
        <v>#N/A</v>
      </c>
    </row>
    <row r="2128" spans="34:34">
      <c r="AH2128" s="128" t="e">
        <f>VLOOKUP(B2127,'Ma sector'!A:E,5,0)</f>
        <v>#N/A</v>
      </c>
    </row>
    <row r="2129" spans="34:34">
      <c r="AH2129" s="128" t="e">
        <f>VLOOKUP(B2128,'Ma sector'!A:E,5,0)</f>
        <v>#N/A</v>
      </c>
    </row>
    <row r="2130" spans="34:34">
      <c r="AH2130" s="128" t="e">
        <f>VLOOKUP(B2129,'Ma sector'!A:E,5,0)</f>
        <v>#N/A</v>
      </c>
    </row>
    <row r="2131" spans="34:34">
      <c r="AH2131" s="128" t="e">
        <f>VLOOKUP(B2130,'Ma sector'!A:E,5,0)</f>
        <v>#N/A</v>
      </c>
    </row>
    <row r="2132" spans="34:34">
      <c r="AH2132" s="128" t="e">
        <f>VLOOKUP(B2131,'Ma sector'!A:E,5,0)</f>
        <v>#N/A</v>
      </c>
    </row>
    <row r="2133" spans="34:34">
      <c r="AH2133" s="128" t="e">
        <f>VLOOKUP(B2132,'Ma sector'!A:E,5,0)</f>
        <v>#N/A</v>
      </c>
    </row>
    <row r="2134" spans="34:34">
      <c r="AH2134" s="128" t="e">
        <f>VLOOKUP(B2133,'Ma sector'!A:E,5,0)</f>
        <v>#N/A</v>
      </c>
    </row>
    <row r="2135" spans="34:34">
      <c r="AH2135" s="128" t="e">
        <f>VLOOKUP(B2134,'Ma sector'!A:E,5,0)</f>
        <v>#N/A</v>
      </c>
    </row>
    <row r="2136" spans="34:34">
      <c r="AH2136" s="128" t="e">
        <f>VLOOKUP(B2135,'Ma sector'!A:E,5,0)</f>
        <v>#N/A</v>
      </c>
    </row>
    <row r="2137" spans="34:34">
      <c r="AH2137" s="128" t="e">
        <f>VLOOKUP(B2136,'Ma sector'!A:E,5,0)</f>
        <v>#N/A</v>
      </c>
    </row>
    <row r="2138" spans="34:34">
      <c r="AH2138" s="128" t="e">
        <f>VLOOKUP(B2137,'Ma sector'!A:E,5,0)</f>
        <v>#N/A</v>
      </c>
    </row>
    <row r="2139" spans="34:34">
      <c r="AH2139" s="128" t="e">
        <f>VLOOKUP(B2138,'Ma sector'!A:E,5,0)</f>
        <v>#N/A</v>
      </c>
    </row>
    <row r="2140" spans="34:34">
      <c r="AH2140" s="128" t="e">
        <f>VLOOKUP(B2139,'Ma sector'!A:E,5,0)</f>
        <v>#N/A</v>
      </c>
    </row>
    <row r="2141" spans="34:34">
      <c r="AH2141" s="128" t="e">
        <f>VLOOKUP(B2140,'Ma sector'!A:E,5,0)</f>
        <v>#N/A</v>
      </c>
    </row>
    <row r="2142" spans="34:34">
      <c r="AH2142" s="128" t="e">
        <f>VLOOKUP(B2141,'Ma sector'!A:E,5,0)</f>
        <v>#N/A</v>
      </c>
    </row>
    <row r="2143" spans="34:34">
      <c r="AH2143" s="128" t="e">
        <f>VLOOKUP(B2142,'Ma sector'!A:E,5,0)</f>
        <v>#N/A</v>
      </c>
    </row>
    <row r="2144" spans="34:34">
      <c r="AH2144" s="128" t="e">
        <f>VLOOKUP(B2143,'Ma sector'!A:E,5,0)</f>
        <v>#N/A</v>
      </c>
    </row>
    <row r="2145" spans="34:34">
      <c r="AH2145" s="128" t="e">
        <f>VLOOKUP(B2144,'Ma sector'!A:E,5,0)</f>
        <v>#N/A</v>
      </c>
    </row>
    <row r="2146" spans="34:34">
      <c r="AH2146" s="128" t="e">
        <f>VLOOKUP(B2145,'Ma sector'!A:E,5,0)</f>
        <v>#N/A</v>
      </c>
    </row>
    <row r="2147" spans="34:34">
      <c r="AH2147" s="128" t="e">
        <f>VLOOKUP(B2146,'Ma sector'!A:E,5,0)</f>
        <v>#N/A</v>
      </c>
    </row>
    <row r="2148" spans="34:34">
      <c r="AH2148" s="128" t="e">
        <f>VLOOKUP(B2147,'Ma sector'!A:E,5,0)</f>
        <v>#N/A</v>
      </c>
    </row>
    <row r="2149" spans="34:34">
      <c r="AH2149" s="128" t="e">
        <f>VLOOKUP(B2148,'Ma sector'!A:E,5,0)</f>
        <v>#N/A</v>
      </c>
    </row>
    <row r="2150" spans="34:34">
      <c r="AH2150" s="128" t="e">
        <f>VLOOKUP(B2149,'Ma sector'!A:E,5,0)</f>
        <v>#N/A</v>
      </c>
    </row>
    <row r="2151" spans="34:34">
      <c r="AH2151" s="128" t="e">
        <f>VLOOKUP(B2150,'Ma sector'!A:E,5,0)</f>
        <v>#N/A</v>
      </c>
    </row>
    <row r="2152" spans="34:34">
      <c r="AH2152" s="128" t="e">
        <f>VLOOKUP(B2151,'Ma sector'!A:E,5,0)</f>
        <v>#N/A</v>
      </c>
    </row>
    <row r="2153" spans="34:34">
      <c r="AH2153" s="128" t="e">
        <f>VLOOKUP(B2152,'Ma sector'!A:E,5,0)</f>
        <v>#N/A</v>
      </c>
    </row>
    <row r="2154" spans="34:34">
      <c r="AH2154" s="128" t="e">
        <f>VLOOKUP(B2153,'Ma sector'!A:E,5,0)</f>
        <v>#N/A</v>
      </c>
    </row>
    <row r="2155" spans="34:34">
      <c r="AH2155" s="128" t="e">
        <f>VLOOKUP(B2154,'Ma sector'!A:E,5,0)</f>
        <v>#N/A</v>
      </c>
    </row>
    <row r="2156" spans="34:34">
      <c r="AH2156" s="128" t="e">
        <f>VLOOKUP(B2155,'Ma sector'!A:E,5,0)</f>
        <v>#N/A</v>
      </c>
    </row>
    <row r="2157" spans="34:34">
      <c r="AH2157" s="128" t="e">
        <f>VLOOKUP(B2156,'Ma sector'!A:E,5,0)</f>
        <v>#N/A</v>
      </c>
    </row>
    <row r="2158" spans="34:34">
      <c r="AH2158" s="128" t="e">
        <f>VLOOKUP(B2157,'Ma sector'!A:E,5,0)</f>
        <v>#N/A</v>
      </c>
    </row>
    <row r="2159" spans="34:34">
      <c r="AH2159" s="128" t="e">
        <f>VLOOKUP(B2158,'Ma sector'!A:E,5,0)</f>
        <v>#N/A</v>
      </c>
    </row>
    <row r="2160" spans="34:34">
      <c r="AH2160" s="128" t="e">
        <f>VLOOKUP(B2159,'Ma sector'!A:E,5,0)</f>
        <v>#N/A</v>
      </c>
    </row>
    <row r="2161" spans="34:34">
      <c r="AH2161" s="128" t="e">
        <f>VLOOKUP(B2160,'Ma sector'!A:E,5,0)</f>
        <v>#N/A</v>
      </c>
    </row>
    <row r="2162" spans="34:34">
      <c r="AH2162" s="128" t="e">
        <f>VLOOKUP(B2161,'Ma sector'!A:E,5,0)</f>
        <v>#N/A</v>
      </c>
    </row>
    <row r="2163" spans="34:34">
      <c r="AH2163" s="128" t="e">
        <f>VLOOKUP(B2162,'Ma sector'!A:E,5,0)</f>
        <v>#N/A</v>
      </c>
    </row>
    <row r="2164" spans="34:34">
      <c r="AH2164" s="128" t="e">
        <f>VLOOKUP(B2163,'Ma sector'!A:E,5,0)</f>
        <v>#N/A</v>
      </c>
    </row>
    <row r="2165" spans="34:34">
      <c r="AH2165" s="128" t="e">
        <f>VLOOKUP(B2164,'Ma sector'!A:E,5,0)</f>
        <v>#N/A</v>
      </c>
    </row>
    <row r="2166" spans="34:34">
      <c r="AH2166" s="128" t="e">
        <f>VLOOKUP(B2165,'Ma sector'!A:E,5,0)</f>
        <v>#N/A</v>
      </c>
    </row>
    <row r="2167" spans="34:34">
      <c r="AH2167" s="128" t="e">
        <f>VLOOKUP(B2166,'Ma sector'!A:E,5,0)</f>
        <v>#N/A</v>
      </c>
    </row>
    <row r="2168" spans="34:34">
      <c r="AH2168" s="128" t="e">
        <f>VLOOKUP(B2167,'Ma sector'!A:E,5,0)</f>
        <v>#N/A</v>
      </c>
    </row>
    <row r="2169" spans="34:34">
      <c r="AH2169" s="128" t="e">
        <f>VLOOKUP(B2168,'Ma sector'!A:E,5,0)</f>
        <v>#N/A</v>
      </c>
    </row>
    <row r="2170" spans="34:34">
      <c r="AH2170" s="128" t="e">
        <f>VLOOKUP(B2169,'Ma sector'!A:E,5,0)</f>
        <v>#N/A</v>
      </c>
    </row>
    <row r="2171" spans="34:34">
      <c r="AH2171" s="128" t="e">
        <f>VLOOKUP(B2170,'Ma sector'!A:E,5,0)</f>
        <v>#N/A</v>
      </c>
    </row>
    <row r="2172" spans="34:34">
      <c r="AH2172" s="128" t="e">
        <f>VLOOKUP(B2171,'Ma sector'!A:E,5,0)</f>
        <v>#N/A</v>
      </c>
    </row>
    <row r="2173" spans="34:34">
      <c r="AH2173" s="128" t="e">
        <f>VLOOKUP(B2172,'Ma sector'!A:E,5,0)</f>
        <v>#N/A</v>
      </c>
    </row>
    <row r="2174" spans="34:34">
      <c r="AH2174" s="128" t="e">
        <f>VLOOKUP(B2173,'Ma sector'!A:E,5,0)</f>
        <v>#N/A</v>
      </c>
    </row>
    <row r="2175" spans="34:34">
      <c r="AH2175" s="128" t="e">
        <f>VLOOKUP(B2174,'Ma sector'!A:E,5,0)</f>
        <v>#N/A</v>
      </c>
    </row>
    <row r="2176" spans="34:34">
      <c r="AH2176" s="128" t="e">
        <f>VLOOKUP(B2175,'Ma sector'!A:E,5,0)</f>
        <v>#N/A</v>
      </c>
    </row>
    <row r="2177" spans="34:34">
      <c r="AH2177" s="128" t="e">
        <f>VLOOKUP(B2176,'Ma sector'!A:E,5,0)</f>
        <v>#N/A</v>
      </c>
    </row>
    <row r="2178" spans="34:34">
      <c r="AH2178" s="128" t="e">
        <f>VLOOKUP(B2177,'Ma sector'!A:E,5,0)</f>
        <v>#N/A</v>
      </c>
    </row>
    <row r="2179" spans="34:34">
      <c r="AH2179" s="128" t="e">
        <f>VLOOKUP(B2178,'Ma sector'!A:E,5,0)</f>
        <v>#N/A</v>
      </c>
    </row>
    <row r="2180" spans="34:34">
      <c r="AH2180" s="128" t="e">
        <f>VLOOKUP(B2179,'Ma sector'!A:E,5,0)</f>
        <v>#N/A</v>
      </c>
    </row>
    <row r="2181" spans="34:34">
      <c r="AH2181" s="128" t="e">
        <f>VLOOKUP(B2180,'Ma sector'!A:E,5,0)</f>
        <v>#N/A</v>
      </c>
    </row>
    <row r="2182" spans="34:34">
      <c r="AH2182" s="128" t="e">
        <f>VLOOKUP(B2181,'Ma sector'!A:E,5,0)</f>
        <v>#N/A</v>
      </c>
    </row>
    <row r="2183" spans="34:34">
      <c r="AH2183" s="128" t="e">
        <f>VLOOKUP(B2182,'Ma sector'!A:E,5,0)</f>
        <v>#N/A</v>
      </c>
    </row>
    <row r="2184" spans="34:34">
      <c r="AH2184" s="128" t="e">
        <f>VLOOKUP(B2183,'Ma sector'!A:E,5,0)</f>
        <v>#N/A</v>
      </c>
    </row>
    <row r="2185" spans="34:34">
      <c r="AH2185" s="128" t="e">
        <f>VLOOKUP(B2184,'Ma sector'!A:E,5,0)</f>
        <v>#N/A</v>
      </c>
    </row>
    <row r="2186" spans="34:34">
      <c r="AH2186" s="128" t="e">
        <f>VLOOKUP(B2185,'Ma sector'!A:E,5,0)</f>
        <v>#N/A</v>
      </c>
    </row>
    <row r="2187" spans="34:34">
      <c r="AH2187" s="128" t="e">
        <f>VLOOKUP(B2186,'Ma sector'!A:E,5,0)</f>
        <v>#N/A</v>
      </c>
    </row>
    <row r="2188" spans="34:34">
      <c r="AH2188" s="128" t="e">
        <f>VLOOKUP(B2187,'Ma sector'!A:E,5,0)</f>
        <v>#N/A</v>
      </c>
    </row>
    <row r="2189" spans="34:34">
      <c r="AH2189" s="128" t="e">
        <f>VLOOKUP(B2188,'Ma sector'!A:E,5,0)</f>
        <v>#N/A</v>
      </c>
    </row>
    <row r="2190" spans="34:34">
      <c r="AH2190" s="128" t="e">
        <f>VLOOKUP(B2189,'Ma sector'!A:E,5,0)</f>
        <v>#N/A</v>
      </c>
    </row>
    <row r="2191" spans="34:34">
      <c r="AH2191" s="128" t="e">
        <f>VLOOKUP(B2190,'Ma sector'!A:E,5,0)</f>
        <v>#N/A</v>
      </c>
    </row>
    <row r="2192" spans="34:34">
      <c r="AH2192" s="128" t="e">
        <f>VLOOKUP(B2191,'Ma sector'!A:E,5,0)</f>
        <v>#N/A</v>
      </c>
    </row>
    <row r="2193" spans="34:34">
      <c r="AH2193" s="128" t="e">
        <f>VLOOKUP(B2192,'Ma sector'!A:E,5,0)</f>
        <v>#N/A</v>
      </c>
    </row>
    <row r="2194" spans="34:34">
      <c r="AH2194" s="128" t="e">
        <f>VLOOKUP(B2193,'Ma sector'!A:E,5,0)</f>
        <v>#N/A</v>
      </c>
    </row>
    <row r="2195" spans="34:34">
      <c r="AH2195" s="128" t="e">
        <f>VLOOKUP(B2194,'Ma sector'!A:E,5,0)</f>
        <v>#N/A</v>
      </c>
    </row>
    <row r="2196" spans="34:34">
      <c r="AH2196" s="128" t="e">
        <f>VLOOKUP(B2195,'Ma sector'!A:E,5,0)</f>
        <v>#N/A</v>
      </c>
    </row>
    <row r="2197" spans="34:34">
      <c r="AH2197" s="128" t="e">
        <f>VLOOKUP(B2196,'Ma sector'!A:E,5,0)</f>
        <v>#N/A</v>
      </c>
    </row>
    <row r="2198" spans="34:34">
      <c r="AH2198" s="128" t="e">
        <f>VLOOKUP(B2197,'Ma sector'!A:E,5,0)</f>
        <v>#N/A</v>
      </c>
    </row>
    <row r="2199" spans="34:34">
      <c r="AH2199" s="128" t="e">
        <f>VLOOKUP(B2198,'Ma sector'!A:E,5,0)</f>
        <v>#N/A</v>
      </c>
    </row>
    <row r="2200" spans="34:34">
      <c r="AH2200" s="128" t="e">
        <f>VLOOKUP(B2199,'Ma sector'!A:E,5,0)</f>
        <v>#N/A</v>
      </c>
    </row>
    <row r="2201" spans="34:34">
      <c r="AH2201" s="128" t="e">
        <f>VLOOKUP(B2200,'Ma sector'!A:E,5,0)</f>
        <v>#N/A</v>
      </c>
    </row>
    <row r="2202" spans="34:34">
      <c r="AH2202" s="128" t="e">
        <f>VLOOKUP(B2201,'Ma sector'!A:E,5,0)</f>
        <v>#N/A</v>
      </c>
    </row>
    <row r="2203" spans="34:34">
      <c r="AH2203" s="128" t="e">
        <f>VLOOKUP(B2202,'Ma sector'!A:E,5,0)</f>
        <v>#N/A</v>
      </c>
    </row>
    <row r="2204" spans="34:34">
      <c r="AH2204" s="128" t="e">
        <f>VLOOKUP(B2203,'Ma sector'!A:E,5,0)</f>
        <v>#N/A</v>
      </c>
    </row>
    <row r="2205" spans="34:34">
      <c r="AH2205" s="128" t="e">
        <f>VLOOKUP(B2204,'Ma sector'!A:E,5,0)</f>
        <v>#N/A</v>
      </c>
    </row>
    <row r="2206" spans="34:34">
      <c r="AH2206" s="128" t="e">
        <f>VLOOKUP(B2205,'Ma sector'!A:E,5,0)</f>
        <v>#N/A</v>
      </c>
    </row>
    <row r="2207" spans="34:34">
      <c r="AH2207" s="128" t="e">
        <f>VLOOKUP(B2206,'Ma sector'!A:E,5,0)</f>
        <v>#N/A</v>
      </c>
    </row>
    <row r="2208" spans="34:34">
      <c r="AH2208" s="128" t="e">
        <f>VLOOKUP(B2207,'Ma sector'!A:E,5,0)</f>
        <v>#N/A</v>
      </c>
    </row>
    <row r="2209" spans="34:34">
      <c r="AH2209" s="128" t="e">
        <f>VLOOKUP(B2208,'Ma sector'!A:E,5,0)</f>
        <v>#N/A</v>
      </c>
    </row>
    <row r="2210" spans="34:34">
      <c r="AH2210" s="128" t="e">
        <f>VLOOKUP(B2209,'Ma sector'!A:E,5,0)</f>
        <v>#N/A</v>
      </c>
    </row>
    <row r="2211" spans="34:34">
      <c r="AH2211" s="128" t="e">
        <f>VLOOKUP(B2210,'Ma sector'!A:E,5,0)</f>
        <v>#N/A</v>
      </c>
    </row>
    <row r="2212" spans="34:34">
      <c r="AH2212" s="128" t="e">
        <f>VLOOKUP(B2211,'Ma sector'!A:E,5,0)</f>
        <v>#N/A</v>
      </c>
    </row>
    <row r="2213" spans="34:34">
      <c r="AH2213" s="128" t="e">
        <f>VLOOKUP(B2212,'Ma sector'!A:E,5,0)</f>
        <v>#N/A</v>
      </c>
    </row>
    <row r="2214" spans="34:34">
      <c r="AH2214" s="128" t="e">
        <f>VLOOKUP(B2213,'Ma sector'!A:E,5,0)</f>
        <v>#N/A</v>
      </c>
    </row>
    <row r="2215" spans="34:34">
      <c r="AH2215" s="128" t="e">
        <f>VLOOKUP(B2214,'Ma sector'!A:E,5,0)</f>
        <v>#N/A</v>
      </c>
    </row>
    <row r="2216" spans="34:34">
      <c r="AH2216" s="128" t="e">
        <f>VLOOKUP(B2215,'Ma sector'!A:E,5,0)</f>
        <v>#N/A</v>
      </c>
    </row>
    <row r="2217" spans="34:34">
      <c r="AH2217" s="128" t="e">
        <f>VLOOKUP(B2216,'Ma sector'!A:E,5,0)</f>
        <v>#N/A</v>
      </c>
    </row>
    <row r="2218" spans="34:34">
      <c r="AH2218" s="128" t="e">
        <f>VLOOKUP(B2217,'Ma sector'!A:E,5,0)</f>
        <v>#N/A</v>
      </c>
    </row>
    <row r="2219" spans="34:34">
      <c r="AH2219" s="128" t="e">
        <f>VLOOKUP(B2218,'Ma sector'!A:E,5,0)</f>
        <v>#N/A</v>
      </c>
    </row>
    <row r="2220" spans="34:34">
      <c r="AH2220" s="128" t="e">
        <f>VLOOKUP(B2219,'Ma sector'!A:E,5,0)</f>
        <v>#N/A</v>
      </c>
    </row>
    <row r="2221" spans="34:34">
      <c r="AH2221" s="128" t="e">
        <f>VLOOKUP(B2220,'Ma sector'!A:E,5,0)</f>
        <v>#N/A</v>
      </c>
    </row>
    <row r="2222" spans="34:34">
      <c r="AH2222" s="128" t="e">
        <f>VLOOKUP(B2221,'Ma sector'!A:E,5,0)</f>
        <v>#N/A</v>
      </c>
    </row>
    <row r="2223" spans="34:34">
      <c r="AH2223" s="128" t="e">
        <f>VLOOKUP(B2222,'Ma sector'!A:E,5,0)</f>
        <v>#N/A</v>
      </c>
    </row>
    <row r="2224" spans="34:34">
      <c r="AH2224" s="128" t="e">
        <f>VLOOKUP(B2223,'Ma sector'!A:E,5,0)</f>
        <v>#N/A</v>
      </c>
    </row>
    <row r="2225" spans="34:34">
      <c r="AH2225" s="128" t="e">
        <f>VLOOKUP(B2224,'Ma sector'!A:E,5,0)</f>
        <v>#N/A</v>
      </c>
    </row>
    <row r="2226" spans="34:34">
      <c r="AH2226" s="128" t="e">
        <f>VLOOKUP(B2225,'Ma sector'!A:E,5,0)</f>
        <v>#N/A</v>
      </c>
    </row>
    <row r="2227" spans="34:34">
      <c r="AH2227" s="128" t="e">
        <f>VLOOKUP(B2226,'Ma sector'!A:E,5,0)</f>
        <v>#N/A</v>
      </c>
    </row>
    <row r="2228" spans="34:34">
      <c r="AH2228" s="128" t="e">
        <f>VLOOKUP(B2227,'Ma sector'!A:E,5,0)</f>
        <v>#N/A</v>
      </c>
    </row>
    <row r="2229" spans="34:34">
      <c r="AH2229" s="128" t="e">
        <f>VLOOKUP(B2228,'Ma sector'!A:E,5,0)</f>
        <v>#N/A</v>
      </c>
    </row>
    <row r="2230" spans="34:34">
      <c r="AH2230" s="128" t="e">
        <f>VLOOKUP(B2229,'Ma sector'!A:E,5,0)</f>
        <v>#N/A</v>
      </c>
    </row>
    <row r="2231" spans="34:34">
      <c r="AH2231" s="128" t="e">
        <f>VLOOKUP(B2230,'Ma sector'!A:E,5,0)</f>
        <v>#N/A</v>
      </c>
    </row>
    <row r="2232" spans="34:34">
      <c r="AH2232" s="128" t="e">
        <f>VLOOKUP(B2231,'Ma sector'!A:E,5,0)</f>
        <v>#N/A</v>
      </c>
    </row>
    <row r="2233" spans="34:34">
      <c r="AH2233" s="128" t="e">
        <f>VLOOKUP(B2232,'Ma sector'!A:E,5,0)</f>
        <v>#N/A</v>
      </c>
    </row>
    <row r="2234" spans="34:34">
      <c r="AH2234" s="128" t="e">
        <f>VLOOKUP(B2233,'Ma sector'!A:E,5,0)</f>
        <v>#N/A</v>
      </c>
    </row>
    <row r="2235" spans="34:34">
      <c r="AH2235" s="128" t="e">
        <f>VLOOKUP(B2234,'Ma sector'!A:E,5,0)</f>
        <v>#N/A</v>
      </c>
    </row>
    <row r="2236" spans="34:34">
      <c r="AH2236" s="128" t="e">
        <f>VLOOKUP(B2235,'Ma sector'!A:E,5,0)</f>
        <v>#N/A</v>
      </c>
    </row>
    <row r="2237" spans="34:34">
      <c r="AH2237" s="128" t="e">
        <f>VLOOKUP(B2236,'Ma sector'!A:E,5,0)</f>
        <v>#N/A</v>
      </c>
    </row>
    <row r="2238" spans="34:34">
      <c r="AH2238" s="128" t="e">
        <f>VLOOKUP(B2237,'Ma sector'!A:E,5,0)</f>
        <v>#N/A</v>
      </c>
    </row>
    <row r="2239" spans="34:34">
      <c r="AH2239" s="128" t="e">
        <f>VLOOKUP(B2238,'Ma sector'!A:E,5,0)</f>
        <v>#N/A</v>
      </c>
    </row>
    <row r="2240" spans="34:34">
      <c r="AH2240" s="128" t="e">
        <f>VLOOKUP(B2239,'Ma sector'!A:E,5,0)</f>
        <v>#N/A</v>
      </c>
    </row>
    <row r="2241" spans="34:34">
      <c r="AH2241" s="128" t="e">
        <f>VLOOKUP(B2240,'Ma sector'!A:E,5,0)</f>
        <v>#N/A</v>
      </c>
    </row>
    <row r="2242" spans="34:34">
      <c r="AH2242" s="128" t="e">
        <f>VLOOKUP(B2241,'Ma sector'!A:E,5,0)</f>
        <v>#N/A</v>
      </c>
    </row>
    <row r="2243" spans="34:34">
      <c r="AH2243" s="128" t="e">
        <f>VLOOKUP(B2242,'Ma sector'!A:E,5,0)</f>
        <v>#N/A</v>
      </c>
    </row>
    <row r="2244" spans="34:34">
      <c r="AH2244" s="128" t="e">
        <f>VLOOKUP(B2243,'Ma sector'!A:E,5,0)</f>
        <v>#N/A</v>
      </c>
    </row>
    <row r="2245" spans="34:34">
      <c r="AH2245" s="128" t="e">
        <f>VLOOKUP(B2244,'Ma sector'!A:E,5,0)</f>
        <v>#N/A</v>
      </c>
    </row>
    <row r="2246" spans="34:34">
      <c r="AH2246" s="128" t="e">
        <f>VLOOKUP(B2245,'Ma sector'!A:E,5,0)</f>
        <v>#N/A</v>
      </c>
    </row>
    <row r="2247" spans="34:34">
      <c r="AH2247" s="128" t="e">
        <f>VLOOKUP(B2246,'Ma sector'!A:E,5,0)</f>
        <v>#N/A</v>
      </c>
    </row>
    <row r="2248" spans="34:34">
      <c r="AH2248" s="128" t="e">
        <f>VLOOKUP(B2247,'Ma sector'!A:E,5,0)</f>
        <v>#N/A</v>
      </c>
    </row>
    <row r="2249" spans="34:34">
      <c r="AH2249" s="128" t="e">
        <f>VLOOKUP(B2248,'Ma sector'!A:E,5,0)</f>
        <v>#N/A</v>
      </c>
    </row>
    <row r="2250" spans="34:34">
      <c r="AH2250" s="128" t="e">
        <f>VLOOKUP(B2249,'Ma sector'!A:E,5,0)</f>
        <v>#N/A</v>
      </c>
    </row>
    <row r="2251" spans="34:34">
      <c r="AH2251" s="128" t="e">
        <f>VLOOKUP(B2250,'Ma sector'!A:E,5,0)</f>
        <v>#N/A</v>
      </c>
    </row>
    <row r="2252" spans="34:34">
      <c r="AH2252" s="128" t="e">
        <f>VLOOKUP(B2251,'Ma sector'!A:E,5,0)</f>
        <v>#N/A</v>
      </c>
    </row>
    <row r="2253" spans="34:34">
      <c r="AH2253" s="128" t="e">
        <f>VLOOKUP(B2252,'Ma sector'!A:E,5,0)</f>
        <v>#N/A</v>
      </c>
    </row>
    <row r="2254" spans="34:34">
      <c r="AH2254" s="128" t="e">
        <f>VLOOKUP(B2253,'Ma sector'!A:E,5,0)</f>
        <v>#N/A</v>
      </c>
    </row>
    <row r="2255" spans="34:34">
      <c r="AH2255" s="128" t="e">
        <f>VLOOKUP(B2254,'Ma sector'!A:E,5,0)</f>
        <v>#N/A</v>
      </c>
    </row>
    <row r="2256" spans="34:34">
      <c r="AH2256" s="128" t="e">
        <f>VLOOKUP(B2255,'Ma sector'!A:E,5,0)</f>
        <v>#N/A</v>
      </c>
    </row>
    <row r="2257" spans="34:34">
      <c r="AH2257" s="128" t="e">
        <f>VLOOKUP(B2256,'Ma sector'!A:E,5,0)</f>
        <v>#N/A</v>
      </c>
    </row>
    <row r="2258" spans="34:34">
      <c r="AH2258" s="128" t="e">
        <f>VLOOKUP(B2257,'Ma sector'!A:E,5,0)</f>
        <v>#N/A</v>
      </c>
    </row>
    <row r="2259" spans="34:34">
      <c r="AH2259" s="128" t="e">
        <f>VLOOKUP(B2258,'Ma sector'!A:E,5,0)</f>
        <v>#N/A</v>
      </c>
    </row>
    <row r="2260" spans="34:34">
      <c r="AH2260" s="128" t="e">
        <f>VLOOKUP(B2259,'Ma sector'!A:E,5,0)</f>
        <v>#N/A</v>
      </c>
    </row>
    <row r="2261" spans="34:34">
      <c r="AH2261" s="128" t="e">
        <f>VLOOKUP(B2260,'Ma sector'!A:E,5,0)</f>
        <v>#N/A</v>
      </c>
    </row>
    <row r="2262" spans="34:34">
      <c r="AH2262" s="128" t="e">
        <f>VLOOKUP(B2261,'Ma sector'!A:E,5,0)</f>
        <v>#N/A</v>
      </c>
    </row>
    <row r="2263" spans="34:34">
      <c r="AH2263" s="128" t="e">
        <f>VLOOKUP(B2262,'Ma sector'!A:E,5,0)</f>
        <v>#N/A</v>
      </c>
    </row>
    <row r="2264" spans="34:34">
      <c r="AH2264" s="128" t="e">
        <f>VLOOKUP(B2263,'Ma sector'!A:E,5,0)</f>
        <v>#N/A</v>
      </c>
    </row>
    <row r="2265" spans="34:34">
      <c r="AH2265" s="128" t="e">
        <f>VLOOKUP(B2264,'Ma sector'!A:E,5,0)</f>
        <v>#N/A</v>
      </c>
    </row>
    <row r="2266" spans="34:34">
      <c r="AH2266" s="128" t="e">
        <f>VLOOKUP(B2265,'Ma sector'!A:E,5,0)</f>
        <v>#N/A</v>
      </c>
    </row>
    <row r="2267" spans="34:34">
      <c r="AH2267" s="128" t="e">
        <f>VLOOKUP(B2266,'Ma sector'!A:E,5,0)</f>
        <v>#N/A</v>
      </c>
    </row>
    <row r="2268" spans="34:34">
      <c r="AH2268" s="128" t="e">
        <f>VLOOKUP(B2267,'Ma sector'!A:E,5,0)</f>
        <v>#N/A</v>
      </c>
    </row>
    <row r="2269" spans="34:34">
      <c r="AH2269" s="128" t="e">
        <f>VLOOKUP(B2268,'Ma sector'!A:E,5,0)</f>
        <v>#N/A</v>
      </c>
    </row>
    <row r="2270" spans="34:34">
      <c r="AH2270" s="128" t="e">
        <f>VLOOKUP(B2269,'Ma sector'!A:E,5,0)</f>
        <v>#N/A</v>
      </c>
    </row>
    <row r="2271" spans="34:34">
      <c r="AH2271" s="128" t="e">
        <f>VLOOKUP(B2270,'Ma sector'!A:E,5,0)</f>
        <v>#N/A</v>
      </c>
    </row>
    <row r="2272" spans="34:34">
      <c r="AH2272" s="128" t="e">
        <f>VLOOKUP(B2271,'Ma sector'!A:E,5,0)</f>
        <v>#N/A</v>
      </c>
    </row>
    <row r="2273" spans="34:34">
      <c r="AH2273" s="128" t="e">
        <f>VLOOKUP(B2272,'Ma sector'!A:E,5,0)</f>
        <v>#N/A</v>
      </c>
    </row>
    <row r="2274" spans="34:34">
      <c r="AH2274" s="128" t="e">
        <f>VLOOKUP(B2273,'Ma sector'!A:E,5,0)</f>
        <v>#N/A</v>
      </c>
    </row>
    <row r="2275" spans="34:34">
      <c r="AH2275" s="128" t="e">
        <f>VLOOKUP(B2274,'Ma sector'!A:E,5,0)</f>
        <v>#N/A</v>
      </c>
    </row>
    <row r="2276" spans="34:34">
      <c r="AH2276" s="128" t="e">
        <f>VLOOKUP(B2275,'Ma sector'!A:E,5,0)</f>
        <v>#N/A</v>
      </c>
    </row>
    <row r="2277" spans="34:34">
      <c r="AH2277" s="128" t="e">
        <f>VLOOKUP(B2276,'Ma sector'!A:E,5,0)</f>
        <v>#N/A</v>
      </c>
    </row>
    <row r="2278" spans="34:34">
      <c r="AH2278" s="128" t="e">
        <f>VLOOKUP(B2277,'Ma sector'!A:E,5,0)</f>
        <v>#N/A</v>
      </c>
    </row>
    <row r="2279" spans="34:34">
      <c r="AH2279" s="128" t="e">
        <f>VLOOKUP(B2278,'Ma sector'!A:E,5,0)</f>
        <v>#N/A</v>
      </c>
    </row>
    <row r="2280" spans="34:34">
      <c r="AH2280" s="128" t="e">
        <f>VLOOKUP(B2279,'Ma sector'!A:E,5,0)</f>
        <v>#N/A</v>
      </c>
    </row>
    <row r="2281" spans="34:34">
      <c r="AH2281" s="128" t="e">
        <f>VLOOKUP(B2280,'Ma sector'!A:E,5,0)</f>
        <v>#N/A</v>
      </c>
    </row>
    <row r="2282" spans="34:34">
      <c r="AH2282" s="128" t="e">
        <f>VLOOKUP(B2281,'Ma sector'!A:E,5,0)</f>
        <v>#N/A</v>
      </c>
    </row>
    <row r="2283" spans="34:34">
      <c r="AH2283" s="128" t="e">
        <f>VLOOKUP(B2282,'Ma sector'!A:E,5,0)</f>
        <v>#N/A</v>
      </c>
    </row>
    <row r="2284" spans="34:34">
      <c r="AH2284" s="128" t="e">
        <f>VLOOKUP(B2283,'Ma sector'!A:E,5,0)</f>
        <v>#N/A</v>
      </c>
    </row>
    <row r="2285" spans="34:34">
      <c r="AH2285" s="128" t="e">
        <f>VLOOKUP(B2284,'Ma sector'!A:E,5,0)</f>
        <v>#N/A</v>
      </c>
    </row>
    <row r="2286" spans="34:34">
      <c r="AH2286" s="128" t="e">
        <f>VLOOKUP(B2285,'Ma sector'!A:E,5,0)</f>
        <v>#N/A</v>
      </c>
    </row>
    <row r="2287" spans="34:34">
      <c r="AH2287" s="128" t="e">
        <f>VLOOKUP(B2286,'Ma sector'!A:E,5,0)</f>
        <v>#N/A</v>
      </c>
    </row>
    <row r="2288" spans="34:34">
      <c r="AH2288" s="128" t="e">
        <f>VLOOKUP(B2287,'Ma sector'!A:E,5,0)</f>
        <v>#N/A</v>
      </c>
    </row>
    <row r="2289" spans="34:34">
      <c r="AH2289" s="128" t="e">
        <f>VLOOKUP(B2288,'Ma sector'!A:E,5,0)</f>
        <v>#N/A</v>
      </c>
    </row>
    <row r="2290" spans="34:34">
      <c r="AH2290" s="128" t="e">
        <f>VLOOKUP(B2289,'Ma sector'!A:E,5,0)</f>
        <v>#N/A</v>
      </c>
    </row>
    <row r="2291" spans="34:34">
      <c r="AH2291" s="128" t="e">
        <f>VLOOKUP(B2290,'Ma sector'!A:E,5,0)</f>
        <v>#N/A</v>
      </c>
    </row>
    <row r="2292" spans="34:34">
      <c r="AH2292" s="128" t="e">
        <f>VLOOKUP(B2291,'Ma sector'!A:E,5,0)</f>
        <v>#N/A</v>
      </c>
    </row>
    <row r="2293" spans="34:34">
      <c r="AH2293" s="128" t="e">
        <f>VLOOKUP(B2292,'Ma sector'!A:E,5,0)</f>
        <v>#N/A</v>
      </c>
    </row>
    <row r="2294" spans="34:34">
      <c r="AH2294" s="128" t="e">
        <f>VLOOKUP(B2293,'Ma sector'!A:E,5,0)</f>
        <v>#N/A</v>
      </c>
    </row>
    <row r="2295" spans="34:34">
      <c r="AH2295" s="128" t="e">
        <f>VLOOKUP(B2294,'Ma sector'!A:E,5,0)</f>
        <v>#N/A</v>
      </c>
    </row>
    <row r="2296" spans="34:34">
      <c r="AH2296" s="128" t="e">
        <f>VLOOKUP(B2295,'Ma sector'!A:E,5,0)</f>
        <v>#N/A</v>
      </c>
    </row>
    <row r="2297" spans="34:34">
      <c r="AH2297" s="128" t="e">
        <f>VLOOKUP(B2296,'Ma sector'!A:E,5,0)</f>
        <v>#N/A</v>
      </c>
    </row>
    <row r="2298" spans="34:34">
      <c r="AH2298" s="128" t="e">
        <f>VLOOKUP(B2297,'Ma sector'!A:E,5,0)</f>
        <v>#N/A</v>
      </c>
    </row>
    <row r="2299" spans="34:34">
      <c r="AH2299" s="128" t="e">
        <f>VLOOKUP(B2298,'Ma sector'!A:E,5,0)</f>
        <v>#N/A</v>
      </c>
    </row>
    <row r="2300" spans="34:34">
      <c r="AH2300" s="128" t="e">
        <f>VLOOKUP(B2299,'Ma sector'!A:E,5,0)</f>
        <v>#N/A</v>
      </c>
    </row>
    <row r="2301" spans="34:34">
      <c r="AH2301" s="128" t="e">
        <f>VLOOKUP(B2300,'Ma sector'!A:E,5,0)</f>
        <v>#N/A</v>
      </c>
    </row>
    <row r="2302" spans="34:34">
      <c r="AH2302" s="128" t="e">
        <f>VLOOKUP(B2301,'Ma sector'!A:E,5,0)</f>
        <v>#N/A</v>
      </c>
    </row>
    <row r="2303" spans="34:34">
      <c r="AH2303" s="128" t="e">
        <f>VLOOKUP(B2302,'Ma sector'!A:E,5,0)</f>
        <v>#N/A</v>
      </c>
    </row>
    <row r="2304" spans="34:34">
      <c r="AH2304" s="128" t="e">
        <f>VLOOKUP(B2303,'Ma sector'!A:E,5,0)</f>
        <v>#N/A</v>
      </c>
    </row>
    <row r="2305" spans="34:34">
      <c r="AH2305" s="128" t="e">
        <f>VLOOKUP(B2304,'Ma sector'!A:E,5,0)</f>
        <v>#N/A</v>
      </c>
    </row>
    <row r="2306" spans="34:34">
      <c r="AH2306" s="128" t="e">
        <f>VLOOKUP(B2305,'Ma sector'!A:E,5,0)</f>
        <v>#N/A</v>
      </c>
    </row>
    <row r="2307" spans="34:34">
      <c r="AH2307" s="128" t="e">
        <f>VLOOKUP(B2306,'Ma sector'!A:E,5,0)</f>
        <v>#N/A</v>
      </c>
    </row>
    <row r="2308" spans="34:34">
      <c r="AH2308" s="128" t="e">
        <f>VLOOKUP(B2307,'Ma sector'!A:E,5,0)</f>
        <v>#N/A</v>
      </c>
    </row>
    <row r="2309" spans="34:34">
      <c r="AH2309" s="128" t="e">
        <f>VLOOKUP(B2308,'Ma sector'!A:E,5,0)</f>
        <v>#N/A</v>
      </c>
    </row>
    <row r="2310" spans="34:34">
      <c r="AH2310" s="128" t="e">
        <f>VLOOKUP(B2309,'Ma sector'!A:E,5,0)</f>
        <v>#N/A</v>
      </c>
    </row>
    <row r="2311" spans="34:34">
      <c r="AH2311" s="128" t="e">
        <f>VLOOKUP(B2310,'Ma sector'!A:E,5,0)</f>
        <v>#N/A</v>
      </c>
    </row>
    <row r="2312" spans="34:34">
      <c r="AH2312" s="128" t="e">
        <f>VLOOKUP(B2311,'Ma sector'!A:E,5,0)</f>
        <v>#N/A</v>
      </c>
    </row>
    <row r="2313" spans="34:34">
      <c r="AH2313" s="128" t="e">
        <f>VLOOKUP(B2312,'Ma sector'!A:E,5,0)</f>
        <v>#N/A</v>
      </c>
    </row>
    <row r="2314" spans="34:34">
      <c r="AH2314" s="128" t="e">
        <f>VLOOKUP(B2313,'Ma sector'!A:E,5,0)</f>
        <v>#N/A</v>
      </c>
    </row>
    <row r="2315" spans="34:34">
      <c r="AH2315" s="128" t="e">
        <f>VLOOKUP(B2314,'Ma sector'!A:E,5,0)</f>
        <v>#N/A</v>
      </c>
    </row>
    <row r="2316" spans="34:34">
      <c r="AH2316" s="128" t="e">
        <f>VLOOKUP(B2315,'Ma sector'!A:E,5,0)</f>
        <v>#N/A</v>
      </c>
    </row>
    <row r="2317" spans="34:34">
      <c r="AH2317" s="128" t="e">
        <f>VLOOKUP(B2316,'Ma sector'!A:E,5,0)</f>
        <v>#N/A</v>
      </c>
    </row>
    <row r="2318" spans="34:34">
      <c r="AH2318" s="128" t="e">
        <f>VLOOKUP(B2317,'Ma sector'!A:E,5,0)</f>
        <v>#N/A</v>
      </c>
    </row>
    <row r="2319" spans="34:34">
      <c r="AH2319" s="128" t="e">
        <f>VLOOKUP(B2318,'Ma sector'!A:E,5,0)</f>
        <v>#N/A</v>
      </c>
    </row>
    <row r="2320" spans="34:34">
      <c r="AH2320" s="128" t="e">
        <f>VLOOKUP(B2319,'Ma sector'!A:E,5,0)</f>
        <v>#N/A</v>
      </c>
    </row>
    <row r="2321" spans="34:34">
      <c r="AH2321" s="128" t="e">
        <f>VLOOKUP(B2320,'Ma sector'!A:E,5,0)</f>
        <v>#N/A</v>
      </c>
    </row>
    <row r="2322" spans="34:34">
      <c r="AH2322" s="128" t="e">
        <f>VLOOKUP(B2321,'Ma sector'!A:E,5,0)</f>
        <v>#N/A</v>
      </c>
    </row>
    <row r="2323" spans="34:34">
      <c r="AH2323" s="128" t="e">
        <f>VLOOKUP(B2322,'Ma sector'!A:E,5,0)</f>
        <v>#N/A</v>
      </c>
    </row>
    <row r="2324" spans="34:34">
      <c r="AH2324" s="128" t="e">
        <f>VLOOKUP(B2323,'Ma sector'!A:E,5,0)</f>
        <v>#N/A</v>
      </c>
    </row>
    <row r="2325" spans="34:34">
      <c r="AH2325" s="128" t="e">
        <f>VLOOKUP(B2324,'Ma sector'!A:E,5,0)</f>
        <v>#N/A</v>
      </c>
    </row>
    <row r="2326" spans="34:34">
      <c r="AH2326" s="128" t="e">
        <f>VLOOKUP(B2325,'Ma sector'!A:E,5,0)</f>
        <v>#N/A</v>
      </c>
    </row>
    <row r="2327" spans="34:34">
      <c r="AH2327" s="128" t="e">
        <f>VLOOKUP(B2326,'Ma sector'!A:E,5,0)</f>
        <v>#N/A</v>
      </c>
    </row>
    <row r="2328" spans="34:34">
      <c r="AH2328" s="128" t="e">
        <f>VLOOKUP(B2327,'Ma sector'!A:E,5,0)</f>
        <v>#N/A</v>
      </c>
    </row>
    <row r="2329" spans="34:34">
      <c r="AH2329" s="128" t="e">
        <f>VLOOKUP(B2328,'Ma sector'!A:E,5,0)</f>
        <v>#N/A</v>
      </c>
    </row>
    <row r="2330" spans="34:34">
      <c r="AH2330" s="128" t="e">
        <f>VLOOKUP(B2329,'Ma sector'!A:E,5,0)</f>
        <v>#N/A</v>
      </c>
    </row>
    <row r="2331" spans="34:34">
      <c r="AH2331" s="128" t="e">
        <f>VLOOKUP(B2330,'Ma sector'!A:E,5,0)</f>
        <v>#N/A</v>
      </c>
    </row>
    <row r="2332" spans="34:34">
      <c r="AH2332" s="128" t="e">
        <f>VLOOKUP(B2331,'Ma sector'!A:E,5,0)</f>
        <v>#N/A</v>
      </c>
    </row>
    <row r="2333" spans="34:34">
      <c r="AH2333" s="128" t="e">
        <f>VLOOKUP(B2332,'Ma sector'!A:E,5,0)</f>
        <v>#N/A</v>
      </c>
    </row>
    <row r="2334" spans="34:34">
      <c r="AH2334" s="128" t="e">
        <f>VLOOKUP(B2333,'Ma sector'!A:E,5,0)</f>
        <v>#N/A</v>
      </c>
    </row>
    <row r="2335" spans="34:34">
      <c r="AH2335" s="128" t="e">
        <f>VLOOKUP(B2334,'Ma sector'!A:E,5,0)</f>
        <v>#N/A</v>
      </c>
    </row>
    <row r="2336" spans="34:34">
      <c r="AH2336" s="128" t="e">
        <f>VLOOKUP(B2335,'Ma sector'!A:E,5,0)</f>
        <v>#N/A</v>
      </c>
    </row>
    <row r="2337" spans="34:34">
      <c r="AH2337" s="128" t="e">
        <f>VLOOKUP(B2336,'Ma sector'!A:E,5,0)</f>
        <v>#N/A</v>
      </c>
    </row>
    <row r="2338" spans="34:34">
      <c r="AH2338" s="128" t="e">
        <f>VLOOKUP(B2337,'Ma sector'!A:E,5,0)</f>
        <v>#N/A</v>
      </c>
    </row>
    <row r="2339" spans="34:34">
      <c r="AH2339" s="128" t="e">
        <f>VLOOKUP(B2338,'Ma sector'!A:E,5,0)</f>
        <v>#N/A</v>
      </c>
    </row>
    <row r="2340" spans="34:34">
      <c r="AH2340" s="128" t="e">
        <f>VLOOKUP(B2339,'Ma sector'!A:E,5,0)</f>
        <v>#N/A</v>
      </c>
    </row>
    <row r="2341" spans="34:34">
      <c r="AH2341" s="128" t="e">
        <f>VLOOKUP(B2340,'Ma sector'!A:E,5,0)</f>
        <v>#N/A</v>
      </c>
    </row>
    <row r="2342" spans="34:34">
      <c r="AH2342" s="128" t="e">
        <f>VLOOKUP(B2341,'Ma sector'!A:E,5,0)</f>
        <v>#N/A</v>
      </c>
    </row>
    <row r="2343" spans="34:34">
      <c r="AH2343" s="128" t="e">
        <f>VLOOKUP(B2342,'Ma sector'!A:E,5,0)</f>
        <v>#N/A</v>
      </c>
    </row>
    <row r="2344" spans="34:34">
      <c r="AH2344" s="128" t="e">
        <f>VLOOKUP(B2343,'Ma sector'!A:E,5,0)</f>
        <v>#N/A</v>
      </c>
    </row>
    <row r="2345" spans="34:34">
      <c r="AH2345" s="128" t="e">
        <f>VLOOKUP(B2344,'Ma sector'!A:E,5,0)</f>
        <v>#N/A</v>
      </c>
    </row>
    <row r="2346" spans="34:34">
      <c r="AH2346" s="128" t="e">
        <f>VLOOKUP(B2345,'Ma sector'!A:E,5,0)</f>
        <v>#N/A</v>
      </c>
    </row>
    <row r="2347" spans="34:34">
      <c r="AH2347" s="128" t="e">
        <f>VLOOKUP(B2346,'Ma sector'!A:E,5,0)</f>
        <v>#N/A</v>
      </c>
    </row>
    <row r="2348" spans="34:34">
      <c r="AH2348" s="128" t="e">
        <f>VLOOKUP(B2347,'Ma sector'!A:E,5,0)</f>
        <v>#N/A</v>
      </c>
    </row>
    <row r="2349" spans="34:34">
      <c r="AH2349" s="128" t="e">
        <f>VLOOKUP(B2348,'Ma sector'!A:E,5,0)</f>
        <v>#N/A</v>
      </c>
    </row>
    <row r="2350" spans="34:34">
      <c r="AH2350" s="128" t="e">
        <f>VLOOKUP(B2349,'Ma sector'!A:E,5,0)</f>
        <v>#N/A</v>
      </c>
    </row>
    <row r="2351" spans="34:34">
      <c r="AH2351" s="128" t="e">
        <f>VLOOKUP(B2350,'Ma sector'!A:E,5,0)</f>
        <v>#N/A</v>
      </c>
    </row>
    <row r="2352" spans="34:34">
      <c r="AH2352" s="128" t="e">
        <f>VLOOKUP(B2351,'Ma sector'!A:E,5,0)</f>
        <v>#N/A</v>
      </c>
    </row>
    <row r="2353" spans="34:34">
      <c r="AH2353" s="128" t="e">
        <f>VLOOKUP(B2352,'Ma sector'!A:E,5,0)</f>
        <v>#N/A</v>
      </c>
    </row>
    <row r="2354" spans="34:34">
      <c r="AH2354" s="128" t="e">
        <f>VLOOKUP(B2353,'Ma sector'!A:E,5,0)</f>
        <v>#N/A</v>
      </c>
    </row>
    <row r="2355" spans="34:34">
      <c r="AH2355" s="128" t="e">
        <f>VLOOKUP(B2354,'Ma sector'!A:E,5,0)</f>
        <v>#N/A</v>
      </c>
    </row>
    <row r="2356" spans="34:34">
      <c r="AH2356" s="128" t="e">
        <f>VLOOKUP(B2355,'Ma sector'!A:E,5,0)</f>
        <v>#N/A</v>
      </c>
    </row>
    <row r="2357" spans="34:34">
      <c r="AH2357" s="128" t="e">
        <f>VLOOKUP(B2356,'Ma sector'!A:E,5,0)</f>
        <v>#N/A</v>
      </c>
    </row>
    <row r="2358" spans="34:34">
      <c r="AH2358" s="128" t="e">
        <f>VLOOKUP(B2357,'Ma sector'!A:E,5,0)</f>
        <v>#N/A</v>
      </c>
    </row>
    <row r="2359" spans="34:34">
      <c r="AH2359" s="128" t="e">
        <f>VLOOKUP(B2358,'Ma sector'!A:E,5,0)</f>
        <v>#N/A</v>
      </c>
    </row>
    <row r="2360" spans="34:34">
      <c r="AH2360" s="128" t="e">
        <f>VLOOKUP(B2359,'Ma sector'!A:E,5,0)</f>
        <v>#N/A</v>
      </c>
    </row>
    <row r="2361" spans="34:34">
      <c r="AH2361" s="128" t="e">
        <f>VLOOKUP(B2360,'Ma sector'!A:E,5,0)</f>
        <v>#N/A</v>
      </c>
    </row>
    <row r="2362" spans="34:34">
      <c r="AH2362" s="128" t="e">
        <f>VLOOKUP(B2361,'Ma sector'!A:E,5,0)</f>
        <v>#N/A</v>
      </c>
    </row>
    <row r="2363" spans="34:34">
      <c r="AH2363" s="128" t="e">
        <f>VLOOKUP(B2362,'Ma sector'!A:E,5,0)</f>
        <v>#N/A</v>
      </c>
    </row>
    <row r="2364" spans="34:34">
      <c r="AH2364" s="128" t="e">
        <f>VLOOKUP(B2363,'Ma sector'!A:E,5,0)</f>
        <v>#N/A</v>
      </c>
    </row>
    <row r="2365" spans="34:34">
      <c r="AH2365" s="128" t="e">
        <f>VLOOKUP(B2364,'Ma sector'!A:E,5,0)</f>
        <v>#N/A</v>
      </c>
    </row>
    <row r="2366" spans="34:34">
      <c r="AH2366" s="128" t="e">
        <f>VLOOKUP(B2365,'Ma sector'!A:E,5,0)</f>
        <v>#N/A</v>
      </c>
    </row>
    <row r="2367" spans="34:34">
      <c r="AH2367" s="128" t="e">
        <f>VLOOKUP(B2366,'Ma sector'!A:E,5,0)</f>
        <v>#N/A</v>
      </c>
    </row>
    <row r="2368" spans="34:34">
      <c r="AH2368" s="128" t="e">
        <f>VLOOKUP(B2367,'Ma sector'!A:E,5,0)</f>
        <v>#N/A</v>
      </c>
    </row>
    <row r="2369" spans="34:34">
      <c r="AH2369" s="128" t="e">
        <f>VLOOKUP(B2368,'Ma sector'!A:E,5,0)</f>
        <v>#N/A</v>
      </c>
    </row>
    <row r="2370" spans="34:34">
      <c r="AH2370" s="128" t="e">
        <f>VLOOKUP(B2369,'Ma sector'!A:E,5,0)</f>
        <v>#N/A</v>
      </c>
    </row>
    <row r="2371" spans="34:34">
      <c r="AH2371" s="128" t="e">
        <f>VLOOKUP(B2370,'Ma sector'!A:E,5,0)</f>
        <v>#N/A</v>
      </c>
    </row>
    <row r="2372" spans="34:34">
      <c r="AH2372" s="128" t="e">
        <f>VLOOKUP(B2371,'Ma sector'!A:E,5,0)</f>
        <v>#N/A</v>
      </c>
    </row>
    <row r="2373" spans="34:34">
      <c r="AH2373" s="128" t="e">
        <f>VLOOKUP(B2372,'Ma sector'!A:E,5,0)</f>
        <v>#N/A</v>
      </c>
    </row>
    <row r="2374" spans="34:34">
      <c r="AH2374" s="128" t="e">
        <f>VLOOKUP(B2373,'Ma sector'!A:E,5,0)</f>
        <v>#N/A</v>
      </c>
    </row>
    <row r="2375" spans="34:34">
      <c r="AH2375" s="128" t="e">
        <f>VLOOKUP(B2374,'Ma sector'!A:E,5,0)</f>
        <v>#N/A</v>
      </c>
    </row>
    <row r="2376" spans="34:34">
      <c r="AH2376" s="128" t="e">
        <f>VLOOKUP(B2375,'Ma sector'!A:E,5,0)</f>
        <v>#N/A</v>
      </c>
    </row>
    <row r="2377" spans="34:34">
      <c r="AH2377" s="128" t="e">
        <f>VLOOKUP(B2376,'Ma sector'!A:E,5,0)</f>
        <v>#N/A</v>
      </c>
    </row>
    <row r="2378" spans="34:34">
      <c r="AH2378" s="128" t="e">
        <f>VLOOKUP(B2377,'Ma sector'!A:E,5,0)</f>
        <v>#N/A</v>
      </c>
    </row>
    <row r="2379" spans="34:34">
      <c r="AH2379" s="128" t="e">
        <f>VLOOKUP(B2378,'Ma sector'!A:E,5,0)</f>
        <v>#N/A</v>
      </c>
    </row>
    <row r="2380" spans="34:34">
      <c r="AH2380" s="128" t="e">
        <f>VLOOKUP(B2379,'Ma sector'!A:E,5,0)</f>
        <v>#N/A</v>
      </c>
    </row>
    <row r="2381" spans="34:34">
      <c r="AH2381" s="128" t="e">
        <f>VLOOKUP(B2380,'Ma sector'!A:E,5,0)</f>
        <v>#N/A</v>
      </c>
    </row>
    <row r="2382" spans="34:34">
      <c r="AH2382" s="128" t="e">
        <f>VLOOKUP(B2381,'Ma sector'!A:E,5,0)</f>
        <v>#N/A</v>
      </c>
    </row>
    <row r="2383" spans="34:34">
      <c r="AH2383" s="128" t="e">
        <f>VLOOKUP(B2382,'Ma sector'!A:E,5,0)</f>
        <v>#N/A</v>
      </c>
    </row>
    <row r="2384" spans="34:34">
      <c r="AH2384" s="128" t="e">
        <f>VLOOKUP(B2383,'Ma sector'!A:E,5,0)</f>
        <v>#N/A</v>
      </c>
    </row>
    <row r="2385" spans="34:34">
      <c r="AH2385" s="128" t="e">
        <f>VLOOKUP(B2384,'Ma sector'!A:E,5,0)</f>
        <v>#N/A</v>
      </c>
    </row>
    <row r="2386" spans="34:34">
      <c r="AH2386" s="128" t="e">
        <f>VLOOKUP(B2385,'Ma sector'!A:E,5,0)</f>
        <v>#N/A</v>
      </c>
    </row>
    <row r="2387" spans="34:34">
      <c r="AH2387" s="128" t="e">
        <f>VLOOKUP(B2386,'Ma sector'!A:E,5,0)</f>
        <v>#N/A</v>
      </c>
    </row>
    <row r="2388" spans="34:34">
      <c r="AH2388" s="128" t="e">
        <f>VLOOKUP(B2387,'Ma sector'!A:E,5,0)</f>
        <v>#N/A</v>
      </c>
    </row>
    <row r="2389" spans="34:34">
      <c r="AH2389" s="128" t="e">
        <f>VLOOKUP(B2388,'Ma sector'!A:E,5,0)</f>
        <v>#N/A</v>
      </c>
    </row>
    <row r="2390" spans="34:34">
      <c r="AH2390" s="128" t="e">
        <f>VLOOKUP(B2389,'Ma sector'!A:E,5,0)</f>
        <v>#N/A</v>
      </c>
    </row>
    <row r="2391" spans="34:34">
      <c r="AH2391" s="128" t="e">
        <f>VLOOKUP(B2390,'Ma sector'!A:E,5,0)</f>
        <v>#N/A</v>
      </c>
    </row>
    <row r="2392" spans="34:34">
      <c r="AH2392" s="128" t="e">
        <f>VLOOKUP(B2391,'Ma sector'!A:E,5,0)</f>
        <v>#N/A</v>
      </c>
    </row>
    <row r="2393" spans="34:34">
      <c r="AH2393" s="128" t="e">
        <f>VLOOKUP(B2392,'Ma sector'!A:E,5,0)</f>
        <v>#N/A</v>
      </c>
    </row>
    <row r="2394" spans="34:34">
      <c r="AH2394" s="128" t="e">
        <f>VLOOKUP(B2393,'Ma sector'!A:E,5,0)</f>
        <v>#N/A</v>
      </c>
    </row>
    <row r="2395" spans="34:34">
      <c r="AH2395" s="128" t="e">
        <f>VLOOKUP(B2394,'Ma sector'!A:E,5,0)</f>
        <v>#N/A</v>
      </c>
    </row>
    <row r="2396" spans="34:34">
      <c r="AH2396" s="128" t="e">
        <f>VLOOKUP(B2395,'Ma sector'!A:E,5,0)</f>
        <v>#N/A</v>
      </c>
    </row>
    <row r="2397" spans="34:34">
      <c r="AH2397" s="128" t="e">
        <f>VLOOKUP(B2396,'Ma sector'!A:E,5,0)</f>
        <v>#N/A</v>
      </c>
    </row>
    <row r="2398" spans="34:34">
      <c r="AH2398" s="128" t="e">
        <f>VLOOKUP(B2397,'Ma sector'!A:E,5,0)</f>
        <v>#N/A</v>
      </c>
    </row>
    <row r="2399" spans="34:34">
      <c r="AH2399" s="128" t="e">
        <f>VLOOKUP(B2398,'Ma sector'!A:E,5,0)</f>
        <v>#N/A</v>
      </c>
    </row>
    <row r="2400" spans="34:34">
      <c r="AH2400" s="128" t="e">
        <f>VLOOKUP(B2399,'Ma sector'!A:E,5,0)</f>
        <v>#N/A</v>
      </c>
    </row>
    <row r="2401" spans="34:34">
      <c r="AH2401" s="128" t="e">
        <f>VLOOKUP(B2400,'Ma sector'!A:E,5,0)</f>
        <v>#N/A</v>
      </c>
    </row>
    <row r="2402" spans="34:34">
      <c r="AH2402" s="128" t="e">
        <f>VLOOKUP(B2401,'Ma sector'!A:E,5,0)</f>
        <v>#N/A</v>
      </c>
    </row>
    <row r="2403" spans="34:34">
      <c r="AH2403" s="128" t="e">
        <f>VLOOKUP(B2402,'Ma sector'!A:E,5,0)</f>
        <v>#N/A</v>
      </c>
    </row>
    <row r="2404" spans="34:34">
      <c r="AH2404" s="128" t="e">
        <f>VLOOKUP(B2403,'Ma sector'!A:E,5,0)</f>
        <v>#N/A</v>
      </c>
    </row>
    <row r="2405" spans="34:34">
      <c r="AH2405" s="128" t="e">
        <f>VLOOKUP(B2404,'Ma sector'!A:E,5,0)</f>
        <v>#N/A</v>
      </c>
    </row>
    <row r="2406" spans="34:34">
      <c r="AH2406" s="128" t="e">
        <f>VLOOKUP(B2405,'Ma sector'!A:E,5,0)</f>
        <v>#N/A</v>
      </c>
    </row>
    <row r="2407" spans="34:34">
      <c r="AH2407" s="128" t="e">
        <f>VLOOKUP(B2406,'Ma sector'!A:E,5,0)</f>
        <v>#N/A</v>
      </c>
    </row>
    <row r="2408" spans="34:34">
      <c r="AH2408" s="128" t="e">
        <f>VLOOKUP(B2407,'Ma sector'!A:E,5,0)</f>
        <v>#N/A</v>
      </c>
    </row>
    <row r="2409" spans="34:34">
      <c r="AH2409" s="128" t="e">
        <f>VLOOKUP(B2408,'Ma sector'!A:E,5,0)</f>
        <v>#N/A</v>
      </c>
    </row>
    <row r="2410" spans="34:34">
      <c r="AH2410" s="128" t="e">
        <f>VLOOKUP(B2409,'Ma sector'!A:E,5,0)</f>
        <v>#N/A</v>
      </c>
    </row>
    <row r="2411" spans="34:34">
      <c r="AH2411" s="128" t="e">
        <f>VLOOKUP(B2410,'Ma sector'!A:E,5,0)</f>
        <v>#N/A</v>
      </c>
    </row>
    <row r="2412" spans="34:34">
      <c r="AH2412" s="128" t="e">
        <f>VLOOKUP(B2411,'Ma sector'!A:E,5,0)</f>
        <v>#N/A</v>
      </c>
    </row>
    <row r="2413" spans="34:34">
      <c r="AH2413" s="128" t="e">
        <f>VLOOKUP(B2412,'Ma sector'!A:E,5,0)</f>
        <v>#N/A</v>
      </c>
    </row>
    <row r="2414" spans="34:34">
      <c r="AH2414" s="128" t="e">
        <f>VLOOKUP(B2413,'Ma sector'!A:E,5,0)</f>
        <v>#N/A</v>
      </c>
    </row>
    <row r="2415" spans="34:34">
      <c r="AH2415" s="128" t="e">
        <f>VLOOKUP(B2414,'Ma sector'!A:E,5,0)</f>
        <v>#N/A</v>
      </c>
    </row>
    <row r="2416" spans="34:34">
      <c r="AH2416" s="128" t="e">
        <f>VLOOKUP(B2415,'Ma sector'!A:E,5,0)</f>
        <v>#N/A</v>
      </c>
    </row>
    <row r="2417" spans="34:34">
      <c r="AH2417" s="128" t="e">
        <f>VLOOKUP(B2416,'Ma sector'!A:E,5,0)</f>
        <v>#N/A</v>
      </c>
    </row>
    <row r="2418" spans="34:34">
      <c r="AH2418" s="128" t="e">
        <f>VLOOKUP(B2417,'Ma sector'!A:E,5,0)</f>
        <v>#N/A</v>
      </c>
    </row>
    <row r="2419" spans="34:34">
      <c r="AH2419" s="128" t="e">
        <f>VLOOKUP(B2418,'Ma sector'!A:E,5,0)</f>
        <v>#N/A</v>
      </c>
    </row>
    <row r="2420" spans="34:34">
      <c r="AH2420" s="128" t="e">
        <f>VLOOKUP(B2419,'Ma sector'!A:E,5,0)</f>
        <v>#N/A</v>
      </c>
    </row>
    <row r="2421" spans="34:34">
      <c r="AH2421" s="128" t="e">
        <f>VLOOKUP(B2420,'Ma sector'!A:E,5,0)</f>
        <v>#N/A</v>
      </c>
    </row>
    <row r="2422" spans="34:34">
      <c r="AH2422" s="128" t="e">
        <f>VLOOKUP(B2421,'Ma sector'!A:E,5,0)</f>
        <v>#N/A</v>
      </c>
    </row>
    <row r="2423" spans="34:34">
      <c r="AH2423" s="128" t="e">
        <f>VLOOKUP(B2422,'Ma sector'!A:E,5,0)</f>
        <v>#N/A</v>
      </c>
    </row>
    <row r="2424" spans="34:34">
      <c r="AH2424" s="128" t="e">
        <f>VLOOKUP(B2423,'Ma sector'!A:E,5,0)</f>
        <v>#N/A</v>
      </c>
    </row>
    <row r="2425" spans="34:34">
      <c r="AH2425" s="128" t="e">
        <f>VLOOKUP(B2424,'Ma sector'!A:E,5,0)</f>
        <v>#N/A</v>
      </c>
    </row>
    <row r="2426" spans="34:34">
      <c r="AH2426" s="128" t="e">
        <f>VLOOKUP(B2425,'Ma sector'!A:E,5,0)</f>
        <v>#N/A</v>
      </c>
    </row>
    <row r="2427" spans="34:34">
      <c r="AH2427" s="128" t="e">
        <f>VLOOKUP(B2426,'Ma sector'!A:E,5,0)</f>
        <v>#N/A</v>
      </c>
    </row>
    <row r="2428" spans="34:34">
      <c r="AH2428" s="128" t="e">
        <f>VLOOKUP(B2427,'Ma sector'!A:E,5,0)</f>
        <v>#N/A</v>
      </c>
    </row>
    <row r="2429" spans="34:34">
      <c r="AH2429" s="128" t="e">
        <f>VLOOKUP(B2428,'Ma sector'!A:E,5,0)</f>
        <v>#N/A</v>
      </c>
    </row>
    <row r="2430" spans="34:34">
      <c r="AH2430" s="128" t="e">
        <f>VLOOKUP(B2429,'Ma sector'!A:E,5,0)</f>
        <v>#N/A</v>
      </c>
    </row>
    <row r="2431" spans="34:34">
      <c r="AH2431" s="128" t="e">
        <f>VLOOKUP(B2430,'Ma sector'!A:E,5,0)</f>
        <v>#N/A</v>
      </c>
    </row>
    <row r="2432" spans="34:34">
      <c r="AH2432" s="128" t="e">
        <f>VLOOKUP(B2431,'Ma sector'!A:E,5,0)</f>
        <v>#N/A</v>
      </c>
    </row>
    <row r="2433" spans="34:34">
      <c r="AH2433" s="128" t="e">
        <f>VLOOKUP(B2432,'Ma sector'!A:E,5,0)</f>
        <v>#N/A</v>
      </c>
    </row>
    <row r="2434" spans="34:34">
      <c r="AH2434" s="128" t="e">
        <f>VLOOKUP(B2433,'Ma sector'!A:E,5,0)</f>
        <v>#N/A</v>
      </c>
    </row>
    <row r="2435" spans="34:34">
      <c r="AH2435" s="128" t="e">
        <f>VLOOKUP(B2434,'Ma sector'!A:E,5,0)</f>
        <v>#N/A</v>
      </c>
    </row>
    <row r="2436" spans="34:34">
      <c r="AH2436" s="128" t="e">
        <f>VLOOKUP(B2435,'Ma sector'!A:E,5,0)</f>
        <v>#N/A</v>
      </c>
    </row>
    <row r="2437" spans="34:34">
      <c r="AH2437" s="128" t="e">
        <f>VLOOKUP(B2436,'Ma sector'!A:E,5,0)</f>
        <v>#N/A</v>
      </c>
    </row>
    <row r="2438" spans="34:34">
      <c r="AH2438" s="128" t="e">
        <f>VLOOKUP(B2437,'Ma sector'!A:E,5,0)</f>
        <v>#N/A</v>
      </c>
    </row>
    <row r="2439" spans="34:34">
      <c r="AH2439" s="128" t="e">
        <f>VLOOKUP(B2438,'Ma sector'!A:E,5,0)</f>
        <v>#N/A</v>
      </c>
    </row>
    <row r="2440" spans="34:34">
      <c r="AH2440" s="128" t="e">
        <f>VLOOKUP(B2439,'Ma sector'!A:E,5,0)</f>
        <v>#N/A</v>
      </c>
    </row>
    <row r="2441" spans="34:34">
      <c r="AH2441" s="128" t="e">
        <f>VLOOKUP(B2440,'Ma sector'!A:E,5,0)</f>
        <v>#N/A</v>
      </c>
    </row>
    <row r="2442" spans="34:34">
      <c r="AH2442" s="128" t="e">
        <f>VLOOKUP(B2441,'Ma sector'!A:E,5,0)</f>
        <v>#N/A</v>
      </c>
    </row>
    <row r="2443" spans="34:34">
      <c r="AH2443" s="128" t="e">
        <f>VLOOKUP(B2442,'Ma sector'!A:E,5,0)</f>
        <v>#N/A</v>
      </c>
    </row>
    <row r="2444" spans="34:34">
      <c r="AH2444" s="128" t="e">
        <f>VLOOKUP(B2443,'Ma sector'!A:E,5,0)</f>
        <v>#N/A</v>
      </c>
    </row>
    <row r="2445" spans="34:34">
      <c r="AH2445" s="128" t="e">
        <f>VLOOKUP(B2444,'Ma sector'!A:E,5,0)</f>
        <v>#N/A</v>
      </c>
    </row>
    <row r="2446" spans="34:34">
      <c r="AH2446" s="128" t="e">
        <f>VLOOKUP(B2445,'Ma sector'!A:E,5,0)</f>
        <v>#N/A</v>
      </c>
    </row>
    <row r="2447" spans="34:34">
      <c r="AH2447" s="128" t="e">
        <f>VLOOKUP(B2446,'Ma sector'!A:E,5,0)</f>
        <v>#N/A</v>
      </c>
    </row>
    <row r="2448" spans="34:34">
      <c r="AH2448" s="128" t="e">
        <f>VLOOKUP(B2447,'Ma sector'!A:E,5,0)</f>
        <v>#N/A</v>
      </c>
    </row>
    <row r="2449" spans="34:34">
      <c r="AH2449" s="128" t="e">
        <f>VLOOKUP(B2448,'Ma sector'!A:E,5,0)</f>
        <v>#N/A</v>
      </c>
    </row>
    <row r="2450" spans="34:34">
      <c r="AH2450" s="128" t="e">
        <f>VLOOKUP(B2449,'Ma sector'!A:E,5,0)</f>
        <v>#N/A</v>
      </c>
    </row>
    <row r="2451" spans="34:34">
      <c r="AH2451" s="128" t="e">
        <f>VLOOKUP(B2450,'Ma sector'!A:E,5,0)</f>
        <v>#N/A</v>
      </c>
    </row>
    <row r="2452" spans="34:34">
      <c r="AH2452" s="128" t="e">
        <f>VLOOKUP(B2451,'Ma sector'!A:E,5,0)</f>
        <v>#N/A</v>
      </c>
    </row>
    <row r="2453" spans="34:34">
      <c r="AH2453" s="128" t="e">
        <f>VLOOKUP(B2452,'Ma sector'!A:E,5,0)</f>
        <v>#N/A</v>
      </c>
    </row>
    <row r="2454" spans="34:34">
      <c r="AH2454" s="128" t="e">
        <f>VLOOKUP(B2453,'Ma sector'!A:E,5,0)</f>
        <v>#N/A</v>
      </c>
    </row>
    <row r="2455" spans="34:34">
      <c r="AH2455" s="128" t="e">
        <f>VLOOKUP(B2454,'Ma sector'!A:E,5,0)</f>
        <v>#N/A</v>
      </c>
    </row>
    <row r="2456" spans="34:34">
      <c r="AH2456" s="128" t="e">
        <f>VLOOKUP(B2455,'Ma sector'!A:E,5,0)</f>
        <v>#N/A</v>
      </c>
    </row>
    <row r="2457" spans="34:34">
      <c r="AH2457" s="128" t="e">
        <f>VLOOKUP(B2456,'Ma sector'!A:E,5,0)</f>
        <v>#N/A</v>
      </c>
    </row>
    <row r="2458" spans="34:34">
      <c r="AH2458" s="128" t="e">
        <f>VLOOKUP(B2457,'Ma sector'!A:E,5,0)</f>
        <v>#N/A</v>
      </c>
    </row>
    <row r="2459" spans="34:34">
      <c r="AH2459" s="128" t="e">
        <f>VLOOKUP(B2458,'Ma sector'!A:E,5,0)</f>
        <v>#N/A</v>
      </c>
    </row>
    <row r="2460" spans="34:34">
      <c r="AH2460" s="128" t="e">
        <f>VLOOKUP(B2459,'Ma sector'!A:E,5,0)</f>
        <v>#N/A</v>
      </c>
    </row>
    <row r="2461" spans="34:34">
      <c r="AH2461" s="128" t="e">
        <f>VLOOKUP(B2460,'Ma sector'!A:E,5,0)</f>
        <v>#N/A</v>
      </c>
    </row>
    <row r="2462" spans="34:34">
      <c r="AH2462" s="128" t="e">
        <f>VLOOKUP(B2461,'Ma sector'!A:E,5,0)</f>
        <v>#N/A</v>
      </c>
    </row>
    <row r="2463" spans="34:34">
      <c r="AH2463" s="128" t="e">
        <f>VLOOKUP(B2462,'Ma sector'!A:E,5,0)</f>
        <v>#N/A</v>
      </c>
    </row>
    <row r="2464" spans="34:34">
      <c r="AH2464" s="128" t="e">
        <f>VLOOKUP(B2463,'Ma sector'!A:E,5,0)</f>
        <v>#N/A</v>
      </c>
    </row>
    <row r="2465" spans="34:34">
      <c r="AH2465" s="128" t="e">
        <f>VLOOKUP(B2464,'Ma sector'!A:E,5,0)</f>
        <v>#N/A</v>
      </c>
    </row>
    <row r="2466" spans="34:34">
      <c r="AH2466" s="128" t="e">
        <f>VLOOKUP(B2465,'Ma sector'!A:E,5,0)</f>
        <v>#N/A</v>
      </c>
    </row>
    <row r="2467" spans="34:34">
      <c r="AH2467" s="128" t="e">
        <f>VLOOKUP(B2466,'Ma sector'!A:E,5,0)</f>
        <v>#N/A</v>
      </c>
    </row>
    <row r="2468" spans="34:34">
      <c r="AH2468" s="128" t="e">
        <f>VLOOKUP(B2467,'Ma sector'!A:E,5,0)</f>
        <v>#N/A</v>
      </c>
    </row>
    <row r="2469" spans="34:34">
      <c r="AH2469" s="128" t="e">
        <f>VLOOKUP(B2468,'Ma sector'!A:E,5,0)</f>
        <v>#N/A</v>
      </c>
    </row>
    <row r="2470" spans="34:34">
      <c r="AH2470" s="128" t="e">
        <f>VLOOKUP(B2469,'Ma sector'!A:E,5,0)</f>
        <v>#N/A</v>
      </c>
    </row>
    <row r="2471" spans="34:34">
      <c r="AH2471" s="128" t="e">
        <f>VLOOKUP(B2470,'Ma sector'!A:E,5,0)</f>
        <v>#N/A</v>
      </c>
    </row>
    <row r="2472" spans="34:34">
      <c r="AH2472" s="128" t="e">
        <f>VLOOKUP(B2471,'Ma sector'!A:E,5,0)</f>
        <v>#N/A</v>
      </c>
    </row>
    <row r="2473" spans="34:34">
      <c r="AH2473" s="128" t="e">
        <f>VLOOKUP(B2472,'Ma sector'!A:E,5,0)</f>
        <v>#N/A</v>
      </c>
    </row>
    <row r="2474" spans="34:34">
      <c r="AH2474" s="128" t="e">
        <f>VLOOKUP(B2473,'Ma sector'!A:E,5,0)</f>
        <v>#N/A</v>
      </c>
    </row>
    <row r="2475" spans="34:34">
      <c r="AH2475" s="128" t="e">
        <f>VLOOKUP(B2474,'Ma sector'!A:E,5,0)</f>
        <v>#N/A</v>
      </c>
    </row>
    <row r="2476" spans="34:34">
      <c r="AH2476" s="128" t="e">
        <f>VLOOKUP(B2475,'Ma sector'!A:E,5,0)</f>
        <v>#N/A</v>
      </c>
    </row>
    <row r="2477" spans="34:34">
      <c r="AH2477" s="128" t="e">
        <f>VLOOKUP(B2476,'Ma sector'!A:E,5,0)</f>
        <v>#N/A</v>
      </c>
    </row>
    <row r="2478" spans="34:34">
      <c r="AH2478" s="128" t="e">
        <f>VLOOKUP(B2477,'Ma sector'!A:E,5,0)</f>
        <v>#N/A</v>
      </c>
    </row>
    <row r="2479" spans="34:34">
      <c r="AH2479" s="128" t="e">
        <f>VLOOKUP(B2478,'Ma sector'!A:E,5,0)</f>
        <v>#N/A</v>
      </c>
    </row>
    <row r="2480" spans="34:34">
      <c r="AH2480" s="128" t="e">
        <f>VLOOKUP(B2479,'Ma sector'!A:E,5,0)</f>
        <v>#N/A</v>
      </c>
    </row>
    <row r="2481" spans="34:34">
      <c r="AH2481" s="128" t="e">
        <f>VLOOKUP(B2480,'Ma sector'!A:E,5,0)</f>
        <v>#N/A</v>
      </c>
    </row>
    <row r="2482" spans="34:34">
      <c r="AH2482" s="128" t="e">
        <f>VLOOKUP(B2481,'Ma sector'!A:E,5,0)</f>
        <v>#N/A</v>
      </c>
    </row>
    <row r="2483" spans="34:34">
      <c r="AH2483" s="128" t="e">
        <f>VLOOKUP(B2482,'Ma sector'!A:E,5,0)</f>
        <v>#N/A</v>
      </c>
    </row>
    <row r="2484" spans="34:34">
      <c r="AH2484" s="128" t="e">
        <f>VLOOKUP(B2483,'Ma sector'!A:E,5,0)</f>
        <v>#N/A</v>
      </c>
    </row>
    <row r="2485" spans="34:34">
      <c r="AH2485" s="128" t="e">
        <f>VLOOKUP(B2484,'Ma sector'!A:E,5,0)</f>
        <v>#N/A</v>
      </c>
    </row>
    <row r="2486" spans="34:34">
      <c r="AH2486" s="128" t="e">
        <f>VLOOKUP(B2485,'Ma sector'!A:E,5,0)</f>
        <v>#N/A</v>
      </c>
    </row>
    <row r="2487" spans="34:34">
      <c r="AH2487" s="128" t="e">
        <f>VLOOKUP(B2486,'Ma sector'!A:E,5,0)</f>
        <v>#N/A</v>
      </c>
    </row>
    <row r="2488" spans="34:34">
      <c r="AH2488" s="128" t="e">
        <f>VLOOKUP(B2487,'Ma sector'!A:E,5,0)</f>
        <v>#N/A</v>
      </c>
    </row>
    <row r="2489" spans="34:34">
      <c r="AH2489" s="128" t="e">
        <f>VLOOKUP(B2488,'Ma sector'!A:E,5,0)</f>
        <v>#N/A</v>
      </c>
    </row>
    <row r="2490" spans="34:34">
      <c r="AH2490" s="128" t="e">
        <f>VLOOKUP(B2489,'Ma sector'!A:E,5,0)</f>
        <v>#N/A</v>
      </c>
    </row>
    <row r="2491" spans="34:34">
      <c r="AH2491" s="128" t="e">
        <f>VLOOKUP(B2490,'Ma sector'!A:E,5,0)</f>
        <v>#N/A</v>
      </c>
    </row>
    <row r="2492" spans="34:34">
      <c r="AH2492" s="128" t="e">
        <f>VLOOKUP(B2491,'Ma sector'!A:E,5,0)</f>
        <v>#N/A</v>
      </c>
    </row>
    <row r="2493" spans="34:34">
      <c r="AH2493" s="128" t="e">
        <f>VLOOKUP(B2492,'Ma sector'!A:E,5,0)</f>
        <v>#N/A</v>
      </c>
    </row>
    <row r="2494" spans="34:34">
      <c r="AH2494" s="128" t="e">
        <f>VLOOKUP(B2493,'Ma sector'!A:E,5,0)</f>
        <v>#N/A</v>
      </c>
    </row>
    <row r="2495" spans="34:34">
      <c r="AH2495" s="128" t="e">
        <f>VLOOKUP(B2494,'Ma sector'!A:E,5,0)</f>
        <v>#N/A</v>
      </c>
    </row>
    <row r="2496" spans="34:34">
      <c r="AH2496" s="128" t="e">
        <f>VLOOKUP(B2495,'Ma sector'!A:E,5,0)</f>
        <v>#N/A</v>
      </c>
    </row>
    <row r="2497" spans="34:34">
      <c r="AH2497" s="128" t="e">
        <f>VLOOKUP(B2496,'Ma sector'!A:E,5,0)</f>
        <v>#N/A</v>
      </c>
    </row>
    <row r="2498" spans="34:34">
      <c r="AH2498" s="128" t="e">
        <f>VLOOKUP(B2497,'Ma sector'!A:E,5,0)</f>
        <v>#N/A</v>
      </c>
    </row>
    <row r="2499" spans="34:34">
      <c r="AH2499" s="128" t="e">
        <f>VLOOKUP(B2498,'Ma sector'!A:E,5,0)</f>
        <v>#N/A</v>
      </c>
    </row>
    <row r="2500" spans="34:34">
      <c r="AH2500" s="128" t="e">
        <f>VLOOKUP(B2499,'Ma sector'!A:E,5,0)</f>
        <v>#N/A</v>
      </c>
    </row>
    <row r="2501" spans="34:34">
      <c r="AH2501" s="128" t="e">
        <f>VLOOKUP(B2500,'Ma sector'!A:E,5,0)</f>
        <v>#N/A</v>
      </c>
    </row>
    <row r="2502" spans="34:34">
      <c r="AH2502" s="128" t="e">
        <f>VLOOKUP(B2501,'Ma sector'!A:E,5,0)</f>
        <v>#N/A</v>
      </c>
    </row>
    <row r="2503" spans="34:34">
      <c r="AH2503" s="128" t="e">
        <f>VLOOKUP(B2502,'Ma sector'!A:E,5,0)</f>
        <v>#N/A</v>
      </c>
    </row>
    <row r="2504" spans="34:34">
      <c r="AH2504" s="128" t="e">
        <f>VLOOKUP(B2503,'Ma sector'!A:E,5,0)</f>
        <v>#N/A</v>
      </c>
    </row>
    <row r="2505" spans="34:34">
      <c r="AH2505" s="128" t="e">
        <f>VLOOKUP(B2504,'Ma sector'!A:E,5,0)</f>
        <v>#N/A</v>
      </c>
    </row>
    <row r="2506" spans="34:34">
      <c r="AH2506" s="128" t="e">
        <f>VLOOKUP(B2505,'Ma sector'!A:E,5,0)</f>
        <v>#N/A</v>
      </c>
    </row>
    <row r="2507" spans="34:34">
      <c r="AH2507" s="128" t="e">
        <f>VLOOKUP(B2506,'Ma sector'!A:E,5,0)</f>
        <v>#N/A</v>
      </c>
    </row>
    <row r="2508" spans="34:34">
      <c r="AH2508" s="128" t="e">
        <f>VLOOKUP(B2507,'Ma sector'!A:E,5,0)</f>
        <v>#N/A</v>
      </c>
    </row>
    <row r="2509" spans="34:34">
      <c r="AH2509" s="128" t="e">
        <f>VLOOKUP(B2508,'Ma sector'!A:E,5,0)</f>
        <v>#N/A</v>
      </c>
    </row>
    <row r="2510" spans="34:34">
      <c r="AH2510" s="128" t="e">
        <f>VLOOKUP(B2509,'Ma sector'!A:E,5,0)</f>
        <v>#N/A</v>
      </c>
    </row>
    <row r="2511" spans="34:34">
      <c r="AH2511" s="128" t="e">
        <f>VLOOKUP(B2510,'Ma sector'!A:E,5,0)</f>
        <v>#N/A</v>
      </c>
    </row>
    <row r="2512" spans="34:34">
      <c r="AH2512" s="128" t="e">
        <f>VLOOKUP(B2511,'Ma sector'!A:E,5,0)</f>
        <v>#N/A</v>
      </c>
    </row>
    <row r="2513" spans="34:34">
      <c r="AH2513" s="128" t="e">
        <f>VLOOKUP(B2512,'Ma sector'!A:E,5,0)</f>
        <v>#N/A</v>
      </c>
    </row>
    <row r="2514" spans="34:34">
      <c r="AH2514" s="128" t="e">
        <f>VLOOKUP(B2513,'Ma sector'!A:E,5,0)</f>
        <v>#N/A</v>
      </c>
    </row>
    <row r="2515" spans="34:34">
      <c r="AH2515" s="128" t="e">
        <f>VLOOKUP(B2514,'Ma sector'!A:E,5,0)</f>
        <v>#N/A</v>
      </c>
    </row>
    <row r="2516" spans="34:34">
      <c r="AH2516" s="128" t="e">
        <f>VLOOKUP(B2515,'Ma sector'!A:E,5,0)</f>
        <v>#N/A</v>
      </c>
    </row>
    <row r="2517" spans="34:34">
      <c r="AH2517" s="128" t="e">
        <f>VLOOKUP(B2516,'Ma sector'!A:E,5,0)</f>
        <v>#N/A</v>
      </c>
    </row>
    <row r="2518" spans="34:34">
      <c r="AH2518" s="128" t="e">
        <f>VLOOKUP(B2517,'Ma sector'!A:E,5,0)</f>
        <v>#N/A</v>
      </c>
    </row>
    <row r="2519" spans="34:34">
      <c r="AH2519" s="128" t="e">
        <f>VLOOKUP(B2518,'Ma sector'!A:E,5,0)</f>
        <v>#N/A</v>
      </c>
    </row>
    <row r="2520" spans="34:34">
      <c r="AH2520" s="128" t="e">
        <f>VLOOKUP(B2519,'Ma sector'!A:E,5,0)</f>
        <v>#N/A</v>
      </c>
    </row>
    <row r="2521" spans="34:34">
      <c r="AH2521" s="128" t="e">
        <f>VLOOKUP(B2520,'Ma sector'!A:E,5,0)</f>
        <v>#N/A</v>
      </c>
    </row>
    <row r="2522" spans="34:34">
      <c r="AH2522" s="128" t="e">
        <f>VLOOKUP(B2521,'Ma sector'!A:E,5,0)</f>
        <v>#N/A</v>
      </c>
    </row>
    <row r="2523" spans="34:34">
      <c r="AH2523" s="128" t="e">
        <f>VLOOKUP(B2522,'Ma sector'!A:E,5,0)</f>
        <v>#N/A</v>
      </c>
    </row>
    <row r="2524" spans="34:34">
      <c r="AH2524" s="128" t="e">
        <f>VLOOKUP(B2523,'Ma sector'!A:E,5,0)</f>
        <v>#N/A</v>
      </c>
    </row>
    <row r="2525" spans="34:34">
      <c r="AH2525" s="128" t="e">
        <f>VLOOKUP(B2524,'Ma sector'!A:E,5,0)</f>
        <v>#N/A</v>
      </c>
    </row>
    <row r="2526" spans="34:34">
      <c r="AH2526" s="128" t="e">
        <f>VLOOKUP(B2525,'Ma sector'!A:E,5,0)</f>
        <v>#N/A</v>
      </c>
    </row>
    <row r="2527" spans="34:34">
      <c r="AH2527" s="128" t="e">
        <f>VLOOKUP(B2526,'Ma sector'!A:E,5,0)</f>
        <v>#N/A</v>
      </c>
    </row>
    <row r="2528" spans="34:34">
      <c r="AH2528" s="128" t="e">
        <f>VLOOKUP(B2527,'Ma sector'!A:E,5,0)</f>
        <v>#N/A</v>
      </c>
    </row>
    <row r="2529" spans="34:34">
      <c r="AH2529" s="128" t="e">
        <f>VLOOKUP(B2528,'Ma sector'!A:E,5,0)</f>
        <v>#N/A</v>
      </c>
    </row>
    <row r="2530" spans="34:34">
      <c r="AH2530" s="128" t="e">
        <f>VLOOKUP(B2529,'Ma sector'!A:E,5,0)</f>
        <v>#N/A</v>
      </c>
    </row>
    <row r="2531" spans="34:34">
      <c r="AH2531" s="128" t="e">
        <f>VLOOKUP(B2530,'Ma sector'!A:E,5,0)</f>
        <v>#N/A</v>
      </c>
    </row>
    <row r="2532" spans="34:34">
      <c r="AH2532" s="128" t="e">
        <f>VLOOKUP(B2531,'Ma sector'!A:E,5,0)</f>
        <v>#N/A</v>
      </c>
    </row>
    <row r="2533" spans="34:34">
      <c r="AH2533" s="128" t="e">
        <f>VLOOKUP(B2532,'Ma sector'!A:E,5,0)</f>
        <v>#N/A</v>
      </c>
    </row>
    <row r="2534" spans="34:34">
      <c r="AH2534" s="128" t="e">
        <f>VLOOKUP(B2533,'Ma sector'!A:E,5,0)</f>
        <v>#N/A</v>
      </c>
    </row>
    <row r="2535" spans="34:34">
      <c r="AH2535" s="128" t="e">
        <f>VLOOKUP(B2534,'Ma sector'!A:E,5,0)</f>
        <v>#N/A</v>
      </c>
    </row>
    <row r="2536" spans="34:34">
      <c r="AH2536" s="128" t="e">
        <f>VLOOKUP(B2535,'Ma sector'!A:E,5,0)</f>
        <v>#N/A</v>
      </c>
    </row>
    <row r="2537" spans="34:34">
      <c r="AH2537" s="128" t="e">
        <f>VLOOKUP(B2536,'Ma sector'!A:E,5,0)</f>
        <v>#N/A</v>
      </c>
    </row>
    <row r="2538" spans="34:34">
      <c r="AH2538" s="128" t="e">
        <f>VLOOKUP(B2537,'Ma sector'!A:E,5,0)</f>
        <v>#N/A</v>
      </c>
    </row>
    <row r="2539" spans="34:34">
      <c r="AH2539" s="128" t="e">
        <f>VLOOKUP(B2538,'Ma sector'!A:E,5,0)</f>
        <v>#N/A</v>
      </c>
    </row>
    <row r="2540" spans="34:34">
      <c r="AH2540" s="128" t="e">
        <f>VLOOKUP(B2539,'Ma sector'!A:E,5,0)</f>
        <v>#N/A</v>
      </c>
    </row>
    <row r="2541" spans="34:34">
      <c r="AH2541" s="128" t="e">
        <f>VLOOKUP(B2540,'Ma sector'!A:E,5,0)</f>
        <v>#N/A</v>
      </c>
    </row>
    <row r="2542" spans="34:34">
      <c r="AH2542" s="128" t="e">
        <f>VLOOKUP(B2541,'Ma sector'!A:E,5,0)</f>
        <v>#N/A</v>
      </c>
    </row>
    <row r="2543" spans="34:34">
      <c r="AH2543" s="128" t="e">
        <f>VLOOKUP(B2542,'Ma sector'!A:E,5,0)</f>
        <v>#N/A</v>
      </c>
    </row>
    <row r="2544" spans="34:34">
      <c r="AH2544" s="128" t="e">
        <f>VLOOKUP(B2543,'Ma sector'!A:E,5,0)</f>
        <v>#N/A</v>
      </c>
    </row>
    <row r="2545" spans="34:34">
      <c r="AH2545" s="128" t="e">
        <f>VLOOKUP(B2544,'Ma sector'!A:E,5,0)</f>
        <v>#N/A</v>
      </c>
    </row>
    <row r="2546" spans="34:34">
      <c r="AH2546" s="128" t="e">
        <f>VLOOKUP(B2545,'Ma sector'!A:E,5,0)</f>
        <v>#N/A</v>
      </c>
    </row>
    <row r="2547" spans="34:34">
      <c r="AH2547" s="128" t="e">
        <f>VLOOKUP(B2546,'Ma sector'!A:E,5,0)</f>
        <v>#N/A</v>
      </c>
    </row>
    <row r="2548" spans="34:34">
      <c r="AH2548" s="128" t="e">
        <f>VLOOKUP(B2547,'Ma sector'!A:E,5,0)</f>
        <v>#N/A</v>
      </c>
    </row>
    <row r="2549" spans="34:34">
      <c r="AH2549" s="128" t="e">
        <f>VLOOKUP(B2548,'Ma sector'!A:E,5,0)</f>
        <v>#N/A</v>
      </c>
    </row>
    <row r="2550" spans="34:34">
      <c r="AH2550" s="128" t="e">
        <f>VLOOKUP(B2549,'Ma sector'!A:E,5,0)</f>
        <v>#N/A</v>
      </c>
    </row>
    <row r="2551" spans="34:34">
      <c r="AH2551" s="128" t="e">
        <f>VLOOKUP(B2550,'Ma sector'!A:E,5,0)</f>
        <v>#N/A</v>
      </c>
    </row>
    <row r="2552" spans="34:34">
      <c r="AH2552" s="128" t="e">
        <f>VLOOKUP(B2551,'Ma sector'!A:E,5,0)</f>
        <v>#N/A</v>
      </c>
    </row>
    <row r="2553" spans="34:34">
      <c r="AH2553" s="128" t="e">
        <f>VLOOKUP(B2552,'Ma sector'!A:E,5,0)</f>
        <v>#N/A</v>
      </c>
    </row>
    <row r="2554" spans="34:34">
      <c r="AH2554" s="128" t="e">
        <f>VLOOKUP(B2553,'Ma sector'!A:E,5,0)</f>
        <v>#N/A</v>
      </c>
    </row>
    <row r="2555" spans="34:34">
      <c r="AH2555" s="128" t="e">
        <f>VLOOKUP(B2554,'Ma sector'!A:E,5,0)</f>
        <v>#N/A</v>
      </c>
    </row>
    <row r="2556" spans="34:34">
      <c r="AH2556" s="128" t="e">
        <f>VLOOKUP(B2555,'Ma sector'!A:E,5,0)</f>
        <v>#N/A</v>
      </c>
    </row>
    <row r="2557" spans="34:34">
      <c r="AH2557" s="128" t="e">
        <f>VLOOKUP(B2556,'Ma sector'!A:E,5,0)</f>
        <v>#N/A</v>
      </c>
    </row>
    <row r="2558" spans="34:34">
      <c r="AH2558" s="128" t="e">
        <f>VLOOKUP(B2557,'Ma sector'!A:E,5,0)</f>
        <v>#N/A</v>
      </c>
    </row>
    <row r="2559" spans="34:34">
      <c r="AH2559" s="128" t="e">
        <f>VLOOKUP(B2558,'Ma sector'!A:E,5,0)</f>
        <v>#N/A</v>
      </c>
    </row>
    <row r="2560" spans="34:34">
      <c r="AH2560" s="128" t="e">
        <f>VLOOKUP(B2559,'Ma sector'!A:E,5,0)</f>
        <v>#N/A</v>
      </c>
    </row>
    <row r="2561" spans="34:34">
      <c r="AH2561" s="128" t="e">
        <f>VLOOKUP(B2560,'Ma sector'!A:E,5,0)</f>
        <v>#N/A</v>
      </c>
    </row>
    <row r="2562" spans="34:34">
      <c r="AH2562" s="128" t="e">
        <f>VLOOKUP(B2561,'Ma sector'!A:E,5,0)</f>
        <v>#N/A</v>
      </c>
    </row>
    <row r="2563" spans="34:34">
      <c r="AH2563" s="128" t="e">
        <f>VLOOKUP(B2562,'Ma sector'!A:E,5,0)</f>
        <v>#N/A</v>
      </c>
    </row>
    <row r="2564" spans="34:34">
      <c r="AH2564" s="128" t="e">
        <f>VLOOKUP(B2563,'Ma sector'!A:E,5,0)</f>
        <v>#N/A</v>
      </c>
    </row>
    <row r="2565" spans="34:34">
      <c r="AH2565" s="128" t="e">
        <f>VLOOKUP(B2564,'Ma sector'!A:E,5,0)</f>
        <v>#N/A</v>
      </c>
    </row>
    <row r="2566" spans="34:34">
      <c r="AH2566" s="128" t="e">
        <f>VLOOKUP(B2565,'Ma sector'!A:E,5,0)</f>
        <v>#N/A</v>
      </c>
    </row>
    <row r="2567" spans="34:34">
      <c r="AH2567" s="128" t="e">
        <f>VLOOKUP(B2566,'Ma sector'!A:E,5,0)</f>
        <v>#N/A</v>
      </c>
    </row>
    <row r="2568" spans="34:34">
      <c r="AH2568" s="128" t="e">
        <f>VLOOKUP(B2567,'Ma sector'!A:E,5,0)</f>
        <v>#N/A</v>
      </c>
    </row>
    <row r="2569" spans="34:34">
      <c r="AH2569" s="128" t="e">
        <f>VLOOKUP(B2568,'Ma sector'!A:E,5,0)</f>
        <v>#N/A</v>
      </c>
    </row>
    <row r="2570" spans="34:34">
      <c r="AH2570" s="128" t="e">
        <f>VLOOKUP(B2569,'Ma sector'!A:E,5,0)</f>
        <v>#N/A</v>
      </c>
    </row>
    <row r="2571" spans="34:34">
      <c r="AH2571" s="128" t="e">
        <f>VLOOKUP(B2570,'Ma sector'!A:E,5,0)</f>
        <v>#N/A</v>
      </c>
    </row>
    <row r="2572" spans="34:34">
      <c r="AH2572" s="128" t="e">
        <f>VLOOKUP(B2571,'Ma sector'!A:E,5,0)</f>
        <v>#N/A</v>
      </c>
    </row>
    <row r="2573" spans="34:34">
      <c r="AH2573" s="128" t="e">
        <f>VLOOKUP(B2572,'Ma sector'!A:E,5,0)</f>
        <v>#N/A</v>
      </c>
    </row>
    <row r="2574" spans="34:34">
      <c r="AH2574" s="128" t="e">
        <f>VLOOKUP(B2573,'Ma sector'!A:E,5,0)</f>
        <v>#N/A</v>
      </c>
    </row>
    <row r="2575" spans="34:34">
      <c r="AH2575" s="128" t="e">
        <f>VLOOKUP(B2574,'Ma sector'!A:E,5,0)</f>
        <v>#N/A</v>
      </c>
    </row>
    <row r="2576" spans="34:34">
      <c r="AH2576" s="128" t="e">
        <f>VLOOKUP(B2575,'Ma sector'!A:E,5,0)</f>
        <v>#N/A</v>
      </c>
    </row>
    <row r="2577" spans="34:34">
      <c r="AH2577" s="128" t="e">
        <f>VLOOKUP(B2576,'Ma sector'!A:E,5,0)</f>
        <v>#N/A</v>
      </c>
    </row>
    <row r="2578" spans="34:34">
      <c r="AH2578" s="128" t="e">
        <f>VLOOKUP(B2577,'Ma sector'!A:E,5,0)</f>
        <v>#N/A</v>
      </c>
    </row>
    <row r="2579" spans="34:34">
      <c r="AH2579" s="128" t="e">
        <f>VLOOKUP(B2578,'Ma sector'!A:E,5,0)</f>
        <v>#N/A</v>
      </c>
    </row>
    <row r="2580" spans="34:34">
      <c r="AH2580" s="128" t="e">
        <f>VLOOKUP(B2579,'Ma sector'!A:E,5,0)</f>
        <v>#N/A</v>
      </c>
    </row>
    <row r="2581" spans="34:34">
      <c r="AH2581" s="128" t="e">
        <f>VLOOKUP(B2580,'Ma sector'!A:E,5,0)</f>
        <v>#N/A</v>
      </c>
    </row>
    <row r="2582" spans="34:34">
      <c r="AH2582" s="128" t="e">
        <f>VLOOKUP(B2581,'Ma sector'!A:E,5,0)</f>
        <v>#N/A</v>
      </c>
    </row>
    <row r="2583" spans="34:34">
      <c r="AH2583" s="128" t="e">
        <f>VLOOKUP(B2582,'Ma sector'!A:E,5,0)</f>
        <v>#N/A</v>
      </c>
    </row>
    <row r="2584" spans="34:34">
      <c r="AH2584" s="128" t="e">
        <f>VLOOKUP(B2583,'Ma sector'!A:E,5,0)</f>
        <v>#N/A</v>
      </c>
    </row>
    <row r="2585" spans="34:34">
      <c r="AH2585" s="128" t="e">
        <f>VLOOKUP(B2584,'Ma sector'!A:E,5,0)</f>
        <v>#N/A</v>
      </c>
    </row>
    <row r="2586" spans="34:34">
      <c r="AH2586" s="128" t="e">
        <f>VLOOKUP(B2585,'Ma sector'!A:E,5,0)</f>
        <v>#N/A</v>
      </c>
    </row>
    <row r="2587" spans="34:34">
      <c r="AH2587" s="128" t="e">
        <f>VLOOKUP(B2586,'Ma sector'!A:E,5,0)</f>
        <v>#N/A</v>
      </c>
    </row>
    <row r="2588" spans="34:34">
      <c r="AH2588" s="128" t="e">
        <f>VLOOKUP(B2587,'Ma sector'!A:E,5,0)</f>
        <v>#N/A</v>
      </c>
    </row>
    <row r="2589" spans="34:34">
      <c r="AH2589" s="128" t="e">
        <f>VLOOKUP(B2588,'Ma sector'!A:E,5,0)</f>
        <v>#N/A</v>
      </c>
    </row>
    <row r="2590" spans="34:34">
      <c r="AH2590" s="128" t="e">
        <f>VLOOKUP(B2589,'Ma sector'!A:E,5,0)</f>
        <v>#N/A</v>
      </c>
    </row>
    <row r="2591" spans="34:34">
      <c r="AH2591" s="128" t="e">
        <f>VLOOKUP(B2590,'Ma sector'!A:E,5,0)</f>
        <v>#N/A</v>
      </c>
    </row>
    <row r="2592" spans="34:34">
      <c r="AH2592" s="128" t="e">
        <f>VLOOKUP(B2591,'Ma sector'!A:E,5,0)</f>
        <v>#N/A</v>
      </c>
    </row>
    <row r="2593" spans="34:34">
      <c r="AH2593" s="128" t="e">
        <f>VLOOKUP(B2592,'Ma sector'!A:E,5,0)</f>
        <v>#N/A</v>
      </c>
    </row>
    <row r="2594" spans="34:34">
      <c r="AH2594" s="128" t="e">
        <f>VLOOKUP(B2593,'Ma sector'!A:E,5,0)</f>
        <v>#N/A</v>
      </c>
    </row>
    <row r="2595" spans="34:34">
      <c r="AH2595" s="128" t="e">
        <f>VLOOKUP(B2594,'Ma sector'!A:E,5,0)</f>
        <v>#N/A</v>
      </c>
    </row>
    <row r="2596" spans="34:34">
      <c r="AH2596" s="128" t="e">
        <f>VLOOKUP(B2595,'Ma sector'!A:E,5,0)</f>
        <v>#N/A</v>
      </c>
    </row>
    <row r="2597" spans="34:34">
      <c r="AH2597" s="128" t="e">
        <f>VLOOKUP(B2596,'Ma sector'!A:E,5,0)</f>
        <v>#N/A</v>
      </c>
    </row>
    <row r="2598" spans="34:34">
      <c r="AH2598" s="128" t="e">
        <f>VLOOKUP(B2597,'Ma sector'!A:E,5,0)</f>
        <v>#N/A</v>
      </c>
    </row>
    <row r="2599" spans="34:34">
      <c r="AH2599" s="128" t="e">
        <f>VLOOKUP(B2598,'Ma sector'!A:E,5,0)</f>
        <v>#N/A</v>
      </c>
    </row>
    <row r="2600" spans="34:34">
      <c r="AH2600" s="128" t="e">
        <f>VLOOKUP(B2599,'Ma sector'!A:E,5,0)</f>
        <v>#N/A</v>
      </c>
    </row>
    <row r="2601" spans="34:34">
      <c r="AH2601" s="128" t="e">
        <f>VLOOKUP(B2600,'Ma sector'!A:E,5,0)</f>
        <v>#N/A</v>
      </c>
    </row>
    <row r="2602" spans="34:34">
      <c r="AH2602" s="128" t="e">
        <f>VLOOKUP(B2601,'Ma sector'!A:E,5,0)</f>
        <v>#N/A</v>
      </c>
    </row>
    <row r="2603" spans="34:34">
      <c r="AH2603" s="128" t="e">
        <f>VLOOKUP(B2602,'Ma sector'!A:E,5,0)</f>
        <v>#N/A</v>
      </c>
    </row>
    <row r="2604" spans="34:34">
      <c r="AH2604" s="128" t="e">
        <f>VLOOKUP(B2603,'Ma sector'!A:E,5,0)</f>
        <v>#N/A</v>
      </c>
    </row>
    <row r="2605" spans="34:34">
      <c r="AH2605" s="128" t="e">
        <f>VLOOKUP(B2604,'Ma sector'!A:E,5,0)</f>
        <v>#N/A</v>
      </c>
    </row>
    <row r="2606" spans="34:34">
      <c r="AH2606" s="128" t="e">
        <f>VLOOKUP(B2605,'Ma sector'!A:E,5,0)</f>
        <v>#N/A</v>
      </c>
    </row>
    <row r="2607" spans="34:34">
      <c r="AH2607" s="128" t="e">
        <f>VLOOKUP(B2606,'Ma sector'!A:E,5,0)</f>
        <v>#N/A</v>
      </c>
    </row>
    <row r="2608" spans="34:34">
      <c r="AH2608" s="128" t="e">
        <f>VLOOKUP(B2607,'Ma sector'!A:E,5,0)</f>
        <v>#N/A</v>
      </c>
    </row>
    <row r="2609" spans="34:34">
      <c r="AH2609" s="128" t="e">
        <f>VLOOKUP(B2608,'Ma sector'!A:E,5,0)</f>
        <v>#N/A</v>
      </c>
    </row>
    <row r="2610" spans="34:34">
      <c r="AH2610" s="128" t="e">
        <f>VLOOKUP(B2609,'Ma sector'!A:E,5,0)</f>
        <v>#N/A</v>
      </c>
    </row>
    <row r="2611" spans="34:34">
      <c r="AH2611" s="128" t="e">
        <f>VLOOKUP(B2610,'Ma sector'!A:E,5,0)</f>
        <v>#N/A</v>
      </c>
    </row>
    <row r="2612" spans="34:34">
      <c r="AH2612" s="128" t="e">
        <f>VLOOKUP(B2611,'Ma sector'!A:E,5,0)</f>
        <v>#N/A</v>
      </c>
    </row>
    <row r="2613" spans="34:34">
      <c r="AH2613" s="128" t="e">
        <f>VLOOKUP(B2612,'Ma sector'!A:E,5,0)</f>
        <v>#N/A</v>
      </c>
    </row>
    <row r="2614" spans="34:34">
      <c r="AH2614" s="128" t="e">
        <f>VLOOKUP(B2613,'Ma sector'!A:E,5,0)</f>
        <v>#N/A</v>
      </c>
    </row>
    <row r="2615" spans="34:34">
      <c r="AH2615" s="128" t="e">
        <f>VLOOKUP(B2614,'Ma sector'!A:E,5,0)</f>
        <v>#N/A</v>
      </c>
    </row>
    <row r="2616" spans="34:34">
      <c r="AH2616" s="128" t="e">
        <f>VLOOKUP(B2615,'Ma sector'!A:E,5,0)</f>
        <v>#N/A</v>
      </c>
    </row>
    <row r="2617" spans="34:34">
      <c r="AH2617" s="128" t="e">
        <f>VLOOKUP(B2616,'Ma sector'!A:E,5,0)</f>
        <v>#N/A</v>
      </c>
    </row>
    <row r="2618" spans="34:34">
      <c r="AH2618" s="128" t="e">
        <f>VLOOKUP(B2617,'Ma sector'!A:E,5,0)</f>
        <v>#N/A</v>
      </c>
    </row>
    <row r="2619" spans="34:34">
      <c r="AH2619" s="128" t="e">
        <f>VLOOKUP(B2618,'Ma sector'!A:E,5,0)</f>
        <v>#N/A</v>
      </c>
    </row>
    <row r="2620" spans="34:34">
      <c r="AH2620" s="128" t="e">
        <f>VLOOKUP(B2619,'Ma sector'!A:E,5,0)</f>
        <v>#N/A</v>
      </c>
    </row>
    <row r="2621" spans="34:34">
      <c r="AH2621" s="128" t="e">
        <f>VLOOKUP(B2620,'Ma sector'!A:E,5,0)</f>
        <v>#N/A</v>
      </c>
    </row>
    <row r="2622" spans="34:34">
      <c r="AH2622" s="128" t="e">
        <f>VLOOKUP(B2621,'Ma sector'!A:E,5,0)</f>
        <v>#N/A</v>
      </c>
    </row>
    <row r="2623" spans="34:34">
      <c r="AH2623" s="128" t="e">
        <f>VLOOKUP(B2622,'Ma sector'!A:E,5,0)</f>
        <v>#N/A</v>
      </c>
    </row>
    <row r="2624" spans="34:34">
      <c r="AH2624" s="128" t="e">
        <f>VLOOKUP(B2623,'Ma sector'!A:E,5,0)</f>
        <v>#N/A</v>
      </c>
    </row>
    <row r="2625" spans="34:34">
      <c r="AH2625" s="128" t="e">
        <f>VLOOKUP(B2624,'Ma sector'!A:E,5,0)</f>
        <v>#N/A</v>
      </c>
    </row>
    <row r="2626" spans="34:34">
      <c r="AH2626" s="128" t="e">
        <f>VLOOKUP(B2625,'Ma sector'!A:E,5,0)</f>
        <v>#N/A</v>
      </c>
    </row>
    <row r="2627" spans="34:34">
      <c r="AH2627" s="128" t="e">
        <f>VLOOKUP(B2626,'Ma sector'!A:E,5,0)</f>
        <v>#N/A</v>
      </c>
    </row>
    <row r="2628" spans="34:34">
      <c r="AH2628" s="128" t="e">
        <f>VLOOKUP(B2627,'Ma sector'!A:E,5,0)</f>
        <v>#N/A</v>
      </c>
    </row>
    <row r="2629" spans="34:34">
      <c r="AH2629" s="128" t="e">
        <f>VLOOKUP(B2628,'Ma sector'!A:E,5,0)</f>
        <v>#N/A</v>
      </c>
    </row>
    <row r="2630" spans="34:34">
      <c r="AH2630" s="128" t="e">
        <f>VLOOKUP(B2629,'Ma sector'!A:E,5,0)</f>
        <v>#N/A</v>
      </c>
    </row>
    <row r="2631" spans="34:34">
      <c r="AH2631" s="128" t="e">
        <f>VLOOKUP(B2630,'Ma sector'!A:E,5,0)</f>
        <v>#N/A</v>
      </c>
    </row>
    <row r="2632" spans="34:34">
      <c r="AH2632" s="128" t="e">
        <f>VLOOKUP(B2631,'Ma sector'!A:E,5,0)</f>
        <v>#N/A</v>
      </c>
    </row>
    <row r="2633" spans="34:34">
      <c r="AH2633" s="128" t="e">
        <f>VLOOKUP(B2632,'Ma sector'!A:E,5,0)</f>
        <v>#N/A</v>
      </c>
    </row>
    <row r="2634" spans="34:34">
      <c r="AH2634" s="128" t="e">
        <f>VLOOKUP(B2633,'Ma sector'!A:E,5,0)</f>
        <v>#N/A</v>
      </c>
    </row>
    <row r="2635" spans="34:34">
      <c r="AH2635" s="128" t="e">
        <f>VLOOKUP(B2634,'Ma sector'!A:E,5,0)</f>
        <v>#N/A</v>
      </c>
    </row>
    <row r="2636" spans="34:34">
      <c r="AH2636" s="128" t="e">
        <f>VLOOKUP(B2635,'Ma sector'!A:E,5,0)</f>
        <v>#N/A</v>
      </c>
    </row>
    <row r="2637" spans="34:34">
      <c r="AH2637" s="128" t="e">
        <f>VLOOKUP(B2636,'Ma sector'!A:E,5,0)</f>
        <v>#N/A</v>
      </c>
    </row>
    <row r="2638" spans="34:34">
      <c r="AH2638" s="128" t="e">
        <f>VLOOKUP(B2637,'Ma sector'!A:E,5,0)</f>
        <v>#N/A</v>
      </c>
    </row>
    <row r="2639" spans="34:34">
      <c r="AH2639" s="128" t="e">
        <f>VLOOKUP(B2638,'Ma sector'!A:E,5,0)</f>
        <v>#N/A</v>
      </c>
    </row>
    <row r="2640" spans="34:34">
      <c r="AH2640" s="128" t="e">
        <f>VLOOKUP(B2639,'Ma sector'!A:E,5,0)</f>
        <v>#N/A</v>
      </c>
    </row>
    <row r="2641" spans="34:34">
      <c r="AH2641" s="128" t="e">
        <f>VLOOKUP(B2640,'Ma sector'!A:E,5,0)</f>
        <v>#N/A</v>
      </c>
    </row>
    <row r="2642" spans="34:34">
      <c r="AH2642" s="128" t="e">
        <f>VLOOKUP(B2641,'Ma sector'!A:E,5,0)</f>
        <v>#N/A</v>
      </c>
    </row>
    <row r="2643" spans="34:34">
      <c r="AH2643" s="128" t="e">
        <f>VLOOKUP(B2642,'Ma sector'!A:E,5,0)</f>
        <v>#N/A</v>
      </c>
    </row>
    <row r="2644" spans="34:34">
      <c r="AH2644" s="128" t="e">
        <f>VLOOKUP(B2643,'Ma sector'!A:E,5,0)</f>
        <v>#N/A</v>
      </c>
    </row>
    <row r="2645" spans="34:34">
      <c r="AH2645" s="128" t="e">
        <f>VLOOKUP(B2644,'Ma sector'!A:E,5,0)</f>
        <v>#N/A</v>
      </c>
    </row>
    <row r="2646" spans="34:34">
      <c r="AH2646" s="128" t="e">
        <f>VLOOKUP(B2645,'Ma sector'!A:E,5,0)</f>
        <v>#N/A</v>
      </c>
    </row>
    <row r="2647" spans="34:34">
      <c r="AH2647" s="128" t="e">
        <f>VLOOKUP(B2646,'Ma sector'!A:E,5,0)</f>
        <v>#N/A</v>
      </c>
    </row>
    <row r="2648" spans="34:34">
      <c r="AH2648" s="128" t="e">
        <f>VLOOKUP(B2647,'Ma sector'!A:E,5,0)</f>
        <v>#N/A</v>
      </c>
    </row>
    <row r="2649" spans="34:34">
      <c r="AH2649" s="128" t="e">
        <f>VLOOKUP(B2648,'Ma sector'!A:E,5,0)</f>
        <v>#N/A</v>
      </c>
    </row>
    <row r="2650" spans="34:34">
      <c r="AH2650" s="128" t="e">
        <f>VLOOKUP(B2649,'Ma sector'!A:E,5,0)</f>
        <v>#N/A</v>
      </c>
    </row>
    <row r="2651" spans="34:34">
      <c r="AH2651" s="128" t="e">
        <f>VLOOKUP(B2650,'Ma sector'!A:E,5,0)</f>
        <v>#N/A</v>
      </c>
    </row>
    <row r="2652" spans="34:34">
      <c r="AH2652" s="128" t="e">
        <f>VLOOKUP(B2651,'Ma sector'!A:E,5,0)</f>
        <v>#N/A</v>
      </c>
    </row>
    <row r="2653" spans="34:34">
      <c r="AH2653" s="128" t="e">
        <f>VLOOKUP(B2652,'Ma sector'!A:E,5,0)</f>
        <v>#N/A</v>
      </c>
    </row>
    <row r="2654" spans="34:34">
      <c r="AH2654" s="128" t="e">
        <f>VLOOKUP(B2653,'Ma sector'!A:E,5,0)</f>
        <v>#N/A</v>
      </c>
    </row>
    <row r="2655" spans="34:34">
      <c r="AH2655" s="128" t="e">
        <f>VLOOKUP(B2654,'Ma sector'!A:E,5,0)</f>
        <v>#N/A</v>
      </c>
    </row>
    <row r="2656" spans="34:34">
      <c r="AH2656" s="128" t="e">
        <f>VLOOKUP(B2655,'Ma sector'!A:E,5,0)</f>
        <v>#N/A</v>
      </c>
    </row>
    <row r="2657" spans="34:34">
      <c r="AH2657" s="128" t="e">
        <f>VLOOKUP(B2656,'Ma sector'!A:E,5,0)</f>
        <v>#N/A</v>
      </c>
    </row>
    <row r="2658" spans="34:34">
      <c r="AH2658" s="128" t="e">
        <f>VLOOKUP(B2657,'Ma sector'!A:E,5,0)</f>
        <v>#N/A</v>
      </c>
    </row>
    <row r="2659" spans="34:34">
      <c r="AH2659" s="128" t="e">
        <f>VLOOKUP(B2658,'Ma sector'!A:E,5,0)</f>
        <v>#N/A</v>
      </c>
    </row>
    <row r="2660" spans="34:34">
      <c r="AH2660" s="128" t="e">
        <f>VLOOKUP(B2659,'Ma sector'!A:E,5,0)</f>
        <v>#N/A</v>
      </c>
    </row>
    <row r="2661" spans="34:34">
      <c r="AH2661" s="128" t="e">
        <f>VLOOKUP(B2660,'Ma sector'!A:E,5,0)</f>
        <v>#N/A</v>
      </c>
    </row>
    <row r="2662" spans="34:34">
      <c r="AH2662" s="128" t="e">
        <f>VLOOKUP(B2661,'Ma sector'!A:E,5,0)</f>
        <v>#N/A</v>
      </c>
    </row>
    <row r="2663" spans="34:34">
      <c r="AH2663" s="128" t="e">
        <f>VLOOKUP(B2662,'Ma sector'!A:E,5,0)</f>
        <v>#N/A</v>
      </c>
    </row>
    <row r="2664" spans="34:34">
      <c r="AH2664" s="128" t="e">
        <f>VLOOKUP(B2663,'Ma sector'!A:E,5,0)</f>
        <v>#N/A</v>
      </c>
    </row>
    <row r="2665" spans="34:34">
      <c r="AH2665" s="128" t="e">
        <f>VLOOKUP(B2664,'Ma sector'!A:E,5,0)</f>
        <v>#N/A</v>
      </c>
    </row>
    <row r="2666" spans="34:34">
      <c r="AH2666" s="128" t="e">
        <f>VLOOKUP(B2665,'Ma sector'!A:E,5,0)</f>
        <v>#N/A</v>
      </c>
    </row>
    <row r="2667" spans="34:34">
      <c r="AH2667" s="128" t="e">
        <f>VLOOKUP(B2666,'Ma sector'!A:E,5,0)</f>
        <v>#N/A</v>
      </c>
    </row>
    <row r="2668" spans="34:34">
      <c r="AH2668" s="128" t="e">
        <f>VLOOKUP(B2667,'Ma sector'!A:E,5,0)</f>
        <v>#N/A</v>
      </c>
    </row>
    <row r="2669" spans="34:34">
      <c r="AH2669" s="128" t="e">
        <f>VLOOKUP(B2668,'Ma sector'!A:E,5,0)</f>
        <v>#N/A</v>
      </c>
    </row>
    <row r="2670" spans="34:34">
      <c r="AH2670" s="128" t="e">
        <f>VLOOKUP(B2669,'Ma sector'!A:E,5,0)</f>
        <v>#N/A</v>
      </c>
    </row>
    <row r="2671" spans="34:34">
      <c r="AH2671" s="128" t="e">
        <f>VLOOKUP(B2670,'Ma sector'!A:E,5,0)</f>
        <v>#N/A</v>
      </c>
    </row>
    <row r="2672" spans="34:34">
      <c r="AH2672" s="128" t="e">
        <f>VLOOKUP(B2671,'Ma sector'!A:E,5,0)</f>
        <v>#N/A</v>
      </c>
    </row>
    <row r="2673" spans="34:34">
      <c r="AH2673" s="128" t="e">
        <f>VLOOKUP(B2672,'Ma sector'!A:E,5,0)</f>
        <v>#N/A</v>
      </c>
    </row>
    <row r="2674" spans="34:34">
      <c r="AH2674" s="128" t="e">
        <f>VLOOKUP(B2673,'Ma sector'!A:E,5,0)</f>
        <v>#N/A</v>
      </c>
    </row>
    <row r="2675" spans="34:34">
      <c r="AH2675" s="128" t="e">
        <f>VLOOKUP(B2674,'Ma sector'!A:E,5,0)</f>
        <v>#N/A</v>
      </c>
    </row>
    <row r="2676" spans="34:34">
      <c r="AH2676" s="128" t="e">
        <f>VLOOKUP(B2675,'Ma sector'!A:E,5,0)</f>
        <v>#N/A</v>
      </c>
    </row>
    <row r="2677" spans="34:34">
      <c r="AH2677" s="128" t="e">
        <f>VLOOKUP(B2676,'Ma sector'!A:E,5,0)</f>
        <v>#N/A</v>
      </c>
    </row>
    <row r="2678" spans="34:34">
      <c r="AH2678" s="128" t="e">
        <f>VLOOKUP(B2677,'Ma sector'!A:E,5,0)</f>
        <v>#N/A</v>
      </c>
    </row>
    <row r="2679" spans="34:34">
      <c r="AH2679" s="128" t="e">
        <f>VLOOKUP(B2678,'Ma sector'!A:E,5,0)</f>
        <v>#N/A</v>
      </c>
    </row>
    <row r="2680" spans="34:34">
      <c r="AH2680" s="128" t="e">
        <f>VLOOKUP(B2679,'Ma sector'!A:E,5,0)</f>
        <v>#N/A</v>
      </c>
    </row>
    <row r="2681" spans="34:34">
      <c r="AH2681" s="128" t="e">
        <f>VLOOKUP(B2680,'Ma sector'!A:E,5,0)</f>
        <v>#N/A</v>
      </c>
    </row>
    <row r="2682" spans="34:34">
      <c r="AH2682" s="128" t="e">
        <f>VLOOKUP(B2681,'Ma sector'!A:E,5,0)</f>
        <v>#N/A</v>
      </c>
    </row>
    <row r="2683" spans="34:34">
      <c r="AH2683" s="128" t="e">
        <f>VLOOKUP(B2682,'Ma sector'!A:E,5,0)</f>
        <v>#N/A</v>
      </c>
    </row>
    <row r="2684" spans="34:34">
      <c r="AH2684" s="128" t="e">
        <f>VLOOKUP(B2683,'Ma sector'!A:E,5,0)</f>
        <v>#N/A</v>
      </c>
    </row>
    <row r="2685" spans="34:34">
      <c r="AH2685" s="128" t="e">
        <f>VLOOKUP(B2684,'Ma sector'!A:E,5,0)</f>
        <v>#N/A</v>
      </c>
    </row>
    <row r="2686" spans="34:34">
      <c r="AH2686" s="128" t="e">
        <f>VLOOKUP(B2685,'Ma sector'!A:E,5,0)</f>
        <v>#N/A</v>
      </c>
    </row>
    <row r="2687" spans="34:34">
      <c r="AH2687" s="128" t="e">
        <f>VLOOKUP(B2686,'Ma sector'!A:E,5,0)</f>
        <v>#N/A</v>
      </c>
    </row>
    <row r="2688" spans="34:34">
      <c r="AH2688" s="128" t="e">
        <f>VLOOKUP(B2687,'Ma sector'!A:E,5,0)</f>
        <v>#N/A</v>
      </c>
    </row>
    <row r="2689" spans="34:34">
      <c r="AH2689" s="128" t="e">
        <f>VLOOKUP(B2688,'Ma sector'!A:E,5,0)</f>
        <v>#N/A</v>
      </c>
    </row>
    <row r="2690" spans="34:34">
      <c r="AH2690" s="128" t="e">
        <f>VLOOKUP(B2689,'Ma sector'!A:E,5,0)</f>
        <v>#N/A</v>
      </c>
    </row>
    <row r="2691" spans="34:34">
      <c r="AH2691" s="128" t="e">
        <f>VLOOKUP(B2690,'Ma sector'!A:E,5,0)</f>
        <v>#N/A</v>
      </c>
    </row>
    <row r="2692" spans="34:34">
      <c r="AH2692" s="128" t="e">
        <f>VLOOKUP(B2691,'Ma sector'!A:E,5,0)</f>
        <v>#N/A</v>
      </c>
    </row>
    <row r="2693" spans="34:34">
      <c r="AH2693" s="128" t="e">
        <f>VLOOKUP(B2692,'Ma sector'!A:E,5,0)</f>
        <v>#N/A</v>
      </c>
    </row>
    <row r="2694" spans="34:34">
      <c r="AH2694" s="128" t="e">
        <f>VLOOKUP(B2693,'Ma sector'!A:E,5,0)</f>
        <v>#N/A</v>
      </c>
    </row>
    <row r="2695" spans="34:34">
      <c r="AH2695" s="128" t="e">
        <f>VLOOKUP(B2694,'Ma sector'!A:E,5,0)</f>
        <v>#N/A</v>
      </c>
    </row>
    <row r="2696" spans="34:34">
      <c r="AH2696" s="128" t="e">
        <f>VLOOKUP(B2695,'Ma sector'!A:E,5,0)</f>
        <v>#N/A</v>
      </c>
    </row>
    <row r="2697" spans="34:34">
      <c r="AH2697" s="128" t="e">
        <f>VLOOKUP(B2696,'Ma sector'!A:E,5,0)</f>
        <v>#N/A</v>
      </c>
    </row>
    <row r="2698" spans="34:34">
      <c r="AH2698" s="128" t="e">
        <f>VLOOKUP(B2697,'Ma sector'!A:E,5,0)</f>
        <v>#N/A</v>
      </c>
    </row>
    <row r="2699" spans="34:34">
      <c r="AH2699" s="128" t="e">
        <f>VLOOKUP(B2698,'Ma sector'!A:E,5,0)</f>
        <v>#N/A</v>
      </c>
    </row>
    <row r="2700" spans="34:34">
      <c r="AH2700" s="128" t="e">
        <f>VLOOKUP(B2699,'Ma sector'!A:E,5,0)</f>
        <v>#N/A</v>
      </c>
    </row>
    <row r="2701" spans="34:34">
      <c r="AH2701" s="128" t="e">
        <f>VLOOKUP(B2700,'Ma sector'!A:E,5,0)</f>
        <v>#N/A</v>
      </c>
    </row>
    <row r="2702" spans="34:34">
      <c r="AH2702" s="128" t="e">
        <f>VLOOKUP(B2701,'Ma sector'!A:E,5,0)</f>
        <v>#N/A</v>
      </c>
    </row>
    <row r="2703" spans="34:34">
      <c r="AH2703" s="128" t="e">
        <f>VLOOKUP(B2702,'Ma sector'!A:E,5,0)</f>
        <v>#N/A</v>
      </c>
    </row>
    <row r="2704" spans="34:34">
      <c r="AH2704" s="128" t="e">
        <f>VLOOKUP(B2703,'Ma sector'!A:E,5,0)</f>
        <v>#N/A</v>
      </c>
    </row>
    <row r="2705" spans="34:34">
      <c r="AH2705" s="128" t="e">
        <f>VLOOKUP(B2704,'Ma sector'!A:E,5,0)</f>
        <v>#N/A</v>
      </c>
    </row>
    <row r="2706" spans="34:34">
      <c r="AH2706" s="128" t="e">
        <f>VLOOKUP(B2705,'Ma sector'!A:E,5,0)</f>
        <v>#N/A</v>
      </c>
    </row>
    <row r="2707" spans="34:34">
      <c r="AH2707" s="128" t="e">
        <f>VLOOKUP(B2706,'Ma sector'!A:E,5,0)</f>
        <v>#N/A</v>
      </c>
    </row>
    <row r="2708" spans="34:34">
      <c r="AH2708" s="128" t="e">
        <f>VLOOKUP(B2707,'Ma sector'!A:E,5,0)</f>
        <v>#N/A</v>
      </c>
    </row>
    <row r="2709" spans="34:34">
      <c r="AH2709" s="128" t="e">
        <f>VLOOKUP(B2708,'Ma sector'!A:E,5,0)</f>
        <v>#N/A</v>
      </c>
    </row>
    <row r="2710" spans="34:34">
      <c r="AH2710" s="128" t="e">
        <f>VLOOKUP(B2709,'Ma sector'!A:E,5,0)</f>
        <v>#N/A</v>
      </c>
    </row>
    <row r="2711" spans="34:34">
      <c r="AH2711" s="128" t="e">
        <f>VLOOKUP(B2710,'Ma sector'!A:E,5,0)</f>
        <v>#N/A</v>
      </c>
    </row>
    <row r="2712" spans="34:34">
      <c r="AH2712" s="128" t="e">
        <f>VLOOKUP(B2711,'Ma sector'!A:E,5,0)</f>
        <v>#N/A</v>
      </c>
    </row>
    <row r="2713" spans="34:34">
      <c r="AH2713" s="128" t="e">
        <f>VLOOKUP(B2712,'Ma sector'!A:E,5,0)</f>
        <v>#N/A</v>
      </c>
    </row>
    <row r="2714" spans="34:34">
      <c r="AH2714" s="128" t="e">
        <f>VLOOKUP(B2713,'Ma sector'!A:E,5,0)</f>
        <v>#N/A</v>
      </c>
    </row>
    <row r="2715" spans="34:34">
      <c r="AH2715" s="128" t="e">
        <f>VLOOKUP(B2714,'Ma sector'!A:E,5,0)</f>
        <v>#N/A</v>
      </c>
    </row>
    <row r="2716" spans="34:34">
      <c r="AH2716" s="128" t="e">
        <f>VLOOKUP(B2715,'Ma sector'!A:E,5,0)</f>
        <v>#N/A</v>
      </c>
    </row>
    <row r="2717" spans="34:34">
      <c r="AH2717" s="128" t="e">
        <f>VLOOKUP(B2716,'Ma sector'!A:E,5,0)</f>
        <v>#N/A</v>
      </c>
    </row>
    <row r="2718" spans="34:34">
      <c r="AH2718" s="128" t="e">
        <f>VLOOKUP(B2717,'Ma sector'!A:E,5,0)</f>
        <v>#N/A</v>
      </c>
    </row>
    <row r="2719" spans="34:34">
      <c r="AH2719" s="128" t="e">
        <f>VLOOKUP(B2718,'Ma sector'!A:E,5,0)</f>
        <v>#N/A</v>
      </c>
    </row>
    <row r="2720" spans="34:34">
      <c r="AH2720" s="128" t="e">
        <f>VLOOKUP(B2719,'Ma sector'!A:E,5,0)</f>
        <v>#N/A</v>
      </c>
    </row>
    <row r="2721" spans="34:34">
      <c r="AH2721" s="128" t="e">
        <f>VLOOKUP(B2720,'Ma sector'!A:E,5,0)</f>
        <v>#N/A</v>
      </c>
    </row>
    <row r="2722" spans="34:34">
      <c r="AH2722" s="128" t="e">
        <f>VLOOKUP(B2721,'Ma sector'!A:E,5,0)</f>
        <v>#N/A</v>
      </c>
    </row>
    <row r="2723" spans="34:34">
      <c r="AH2723" s="128" t="e">
        <f>VLOOKUP(B2722,'Ma sector'!A:E,5,0)</f>
        <v>#N/A</v>
      </c>
    </row>
    <row r="2724" spans="34:34">
      <c r="AH2724" s="128" t="e">
        <f>VLOOKUP(B2723,'Ma sector'!A:E,5,0)</f>
        <v>#N/A</v>
      </c>
    </row>
    <row r="2725" spans="34:34">
      <c r="AH2725" s="128" t="e">
        <f>VLOOKUP(B2724,'Ma sector'!A:E,5,0)</f>
        <v>#N/A</v>
      </c>
    </row>
    <row r="2726" spans="34:34">
      <c r="AH2726" s="128" t="e">
        <f>VLOOKUP(B2725,'Ma sector'!A:E,5,0)</f>
        <v>#N/A</v>
      </c>
    </row>
    <row r="2727" spans="34:34">
      <c r="AH2727" s="128" t="e">
        <f>VLOOKUP(B2726,'Ma sector'!A:E,5,0)</f>
        <v>#N/A</v>
      </c>
    </row>
    <row r="2728" spans="34:34">
      <c r="AH2728" s="128" t="e">
        <f>VLOOKUP(B2727,'Ma sector'!A:E,5,0)</f>
        <v>#N/A</v>
      </c>
    </row>
    <row r="2729" spans="34:34">
      <c r="AH2729" s="128" t="e">
        <f>VLOOKUP(B2728,'Ma sector'!A:E,5,0)</f>
        <v>#N/A</v>
      </c>
    </row>
    <row r="2730" spans="34:34">
      <c r="AH2730" s="128" t="e">
        <f>VLOOKUP(B2729,'Ma sector'!A:E,5,0)</f>
        <v>#N/A</v>
      </c>
    </row>
    <row r="2731" spans="34:34">
      <c r="AH2731" s="128" t="e">
        <f>VLOOKUP(B2730,'Ma sector'!A:E,5,0)</f>
        <v>#N/A</v>
      </c>
    </row>
    <row r="2732" spans="34:34">
      <c r="AH2732" s="128" t="e">
        <f>VLOOKUP(B2731,'Ma sector'!A:E,5,0)</f>
        <v>#N/A</v>
      </c>
    </row>
    <row r="2733" spans="34:34">
      <c r="AH2733" s="128" t="e">
        <f>VLOOKUP(B2732,'Ma sector'!A:E,5,0)</f>
        <v>#N/A</v>
      </c>
    </row>
    <row r="2734" spans="34:34">
      <c r="AH2734" s="128" t="e">
        <f>VLOOKUP(B2733,'Ma sector'!A:E,5,0)</f>
        <v>#N/A</v>
      </c>
    </row>
    <row r="2735" spans="34:34">
      <c r="AH2735" s="128" t="e">
        <f>VLOOKUP(B2734,'Ma sector'!A:E,5,0)</f>
        <v>#N/A</v>
      </c>
    </row>
    <row r="2736" spans="34:34">
      <c r="AH2736" s="128" t="e">
        <f>VLOOKUP(B2735,'Ma sector'!A:E,5,0)</f>
        <v>#N/A</v>
      </c>
    </row>
    <row r="2737" spans="34:34">
      <c r="AH2737" s="128" t="e">
        <f>VLOOKUP(B2736,'Ma sector'!A:E,5,0)</f>
        <v>#N/A</v>
      </c>
    </row>
    <row r="2738" spans="34:34">
      <c r="AH2738" s="128" t="e">
        <f>VLOOKUP(B2737,'Ma sector'!A:E,5,0)</f>
        <v>#N/A</v>
      </c>
    </row>
    <row r="2739" spans="34:34">
      <c r="AH2739" s="128" t="e">
        <f>VLOOKUP(B2738,'Ma sector'!A:E,5,0)</f>
        <v>#N/A</v>
      </c>
    </row>
    <row r="2740" spans="34:34">
      <c r="AH2740" s="128" t="e">
        <f>VLOOKUP(B2739,'Ma sector'!A:E,5,0)</f>
        <v>#N/A</v>
      </c>
    </row>
    <row r="2741" spans="34:34">
      <c r="AH2741" s="128" t="e">
        <f>VLOOKUP(B2740,'Ma sector'!A:E,5,0)</f>
        <v>#N/A</v>
      </c>
    </row>
    <row r="2742" spans="34:34">
      <c r="AH2742" s="128" t="e">
        <f>VLOOKUP(B2741,'Ma sector'!A:E,5,0)</f>
        <v>#N/A</v>
      </c>
    </row>
    <row r="2743" spans="34:34">
      <c r="AH2743" s="128" t="e">
        <f>VLOOKUP(B2742,'Ma sector'!A:E,5,0)</f>
        <v>#N/A</v>
      </c>
    </row>
    <row r="2744" spans="34:34">
      <c r="AH2744" s="128" t="e">
        <f>VLOOKUP(B2743,'Ma sector'!A:E,5,0)</f>
        <v>#N/A</v>
      </c>
    </row>
    <row r="2745" spans="34:34">
      <c r="AH2745" s="128" t="e">
        <f>VLOOKUP(B2744,'Ma sector'!A:E,5,0)</f>
        <v>#N/A</v>
      </c>
    </row>
    <row r="2746" spans="34:34">
      <c r="AH2746" s="128" t="e">
        <f>VLOOKUP(B2745,'Ma sector'!A:E,5,0)</f>
        <v>#N/A</v>
      </c>
    </row>
    <row r="2747" spans="34:34">
      <c r="AH2747" s="128" t="e">
        <f>VLOOKUP(B2746,'Ma sector'!A:E,5,0)</f>
        <v>#N/A</v>
      </c>
    </row>
    <row r="2748" spans="34:34">
      <c r="AH2748" s="128" t="e">
        <f>VLOOKUP(B2747,'Ma sector'!A:E,5,0)</f>
        <v>#N/A</v>
      </c>
    </row>
    <row r="2749" spans="34:34">
      <c r="AH2749" s="128" t="e">
        <f>VLOOKUP(B2748,'Ma sector'!A:E,5,0)</f>
        <v>#N/A</v>
      </c>
    </row>
    <row r="2750" spans="34:34">
      <c r="AH2750" s="128" t="e">
        <f>VLOOKUP(B2749,'Ma sector'!A:E,5,0)</f>
        <v>#N/A</v>
      </c>
    </row>
    <row r="2751" spans="34:34">
      <c r="AH2751" s="128" t="e">
        <f>VLOOKUP(B2750,'Ma sector'!A:E,5,0)</f>
        <v>#N/A</v>
      </c>
    </row>
    <row r="2752" spans="34:34">
      <c r="AH2752" s="128" t="e">
        <f>VLOOKUP(B2751,'Ma sector'!A:E,5,0)</f>
        <v>#N/A</v>
      </c>
    </row>
    <row r="2753" spans="34:34">
      <c r="AH2753" s="128" t="e">
        <f>VLOOKUP(B2752,'Ma sector'!A:E,5,0)</f>
        <v>#N/A</v>
      </c>
    </row>
    <row r="2754" spans="34:34">
      <c r="AH2754" s="128" t="e">
        <f>VLOOKUP(B2753,'Ma sector'!A:E,5,0)</f>
        <v>#N/A</v>
      </c>
    </row>
    <row r="2755" spans="34:34">
      <c r="AH2755" s="128" t="e">
        <f>VLOOKUP(B2754,'Ma sector'!A:E,5,0)</f>
        <v>#N/A</v>
      </c>
    </row>
    <row r="2756" spans="34:34">
      <c r="AH2756" s="128" t="e">
        <f>VLOOKUP(B2755,'Ma sector'!A:E,5,0)</f>
        <v>#N/A</v>
      </c>
    </row>
    <row r="2757" spans="34:34">
      <c r="AH2757" s="128" t="e">
        <f>VLOOKUP(B2756,'Ma sector'!A:E,5,0)</f>
        <v>#N/A</v>
      </c>
    </row>
    <row r="2758" spans="34:34">
      <c r="AH2758" s="128" t="e">
        <f>VLOOKUP(B2757,'Ma sector'!A:E,5,0)</f>
        <v>#N/A</v>
      </c>
    </row>
    <row r="2759" spans="34:34">
      <c r="AH2759" s="128" t="e">
        <f>VLOOKUP(B2758,'Ma sector'!A:E,5,0)</f>
        <v>#N/A</v>
      </c>
    </row>
    <row r="2760" spans="34:34">
      <c r="AH2760" s="128" t="e">
        <f>VLOOKUP(B2759,'Ma sector'!A:E,5,0)</f>
        <v>#N/A</v>
      </c>
    </row>
    <row r="2761" spans="34:34">
      <c r="AH2761" s="128" t="e">
        <f>VLOOKUP(B2760,'Ma sector'!A:E,5,0)</f>
        <v>#N/A</v>
      </c>
    </row>
    <row r="2762" spans="34:34">
      <c r="AH2762" s="128" t="e">
        <f>VLOOKUP(B2761,'Ma sector'!A:E,5,0)</f>
        <v>#N/A</v>
      </c>
    </row>
    <row r="2763" spans="34:34">
      <c r="AH2763" s="128" t="e">
        <f>VLOOKUP(B2762,'Ma sector'!A:E,5,0)</f>
        <v>#N/A</v>
      </c>
    </row>
    <row r="2764" spans="34:34">
      <c r="AH2764" s="128" t="e">
        <f>VLOOKUP(B2763,'Ma sector'!A:E,5,0)</f>
        <v>#N/A</v>
      </c>
    </row>
    <row r="2765" spans="34:34">
      <c r="AH2765" s="128" t="e">
        <f>VLOOKUP(B2764,'Ma sector'!A:E,5,0)</f>
        <v>#N/A</v>
      </c>
    </row>
    <row r="2766" spans="34:34">
      <c r="AH2766" s="128" t="e">
        <f>VLOOKUP(B2765,'Ma sector'!A:E,5,0)</f>
        <v>#N/A</v>
      </c>
    </row>
    <row r="2767" spans="34:34">
      <c r="AH2767" s="128" t="e">
        <f>VLOOKUP(B2766,'Ma sector'!A:E,5,0)</f>
        <v>#N/A</v>
      </c>
    </row>
    <row r="2768" spans="34:34">
      <c r="AH2768" s="128" t="e">
        <f>VLOOKUP(B2767,'Ma sector'!A:E,5,0)</f>
        <v>#N/A</v>
      </c>
    </row>
    <row r="2769" spans="34:34">
      <c r="AH2769" s="128" t="e">
        <f>VLOOKUP(B2768,'Ma sector'!A:E,5,0)</f>
        <v>#N/A</v>
      </c>
    </row>
    <row r="2770" spans="34:34">
      <c r="AH2770" s="128" t="e">
        <f>VLOOKUP(B2769,'Ma sector'!A:E,5,0)</f>
        <v>#N/A</v>
      </c>
    </row>
    <row r="2771" spans="34:34">
      <c r="AH2771" s="128" t="e">
        <f>VLOOKUP(B2770,'Ma sector'!A:E,5,0)</f>
        <v>#N/A</v>
      </c>
    </row>
    <row r="2772" spans="34:34">
      <c r="AH2772" s="128" t="e">
        <f>VLOOKUP(B2771,'Ma sector'!A:E,5,0)</f>
        <v>#N/A</v>
      </c>
    </row>
    <row r="2773" spans="34:34">
      <c r="AH2773" s="128" t="e">
        <f>VLOOKUP(B2772,'Ma sector'!A:E,5,0)</f>
        <v>#N/A</v>
      </c>
    </row>
    <row r="2774" spans="34:34">
      <c r="AH2774" s="128" t="e">
        <f>VLOOKUP(B2773,'Ma sector'!A:E,5,0)</f>
        <v>#N/A</v>
      </c>
    </row>
    <row r="2775" spans="34:34">
      <c r="AH2775" s="128" t="e">
        <f>VLOOKUP(B2774,'Ma sector'!A:E,5,0)</f>
        <v>#N/A</v>
      </c>
    </row>
    <row r="2776" spans="34:34">
      <c r="AH2776" s="128" t="e">
        <f>VLOOKUP(B2775,'Ma sector'!A:E,5,0)</f>
        <v>#N/A</v>
      </c>
    </row>
    <row r="2777" spans="34:34">
      <c r="AH2777" s="128" t="e">
        <f>VLOOKUP(B2776,'Ma sector'!A:E,5,0)</f>
        <v>#N/A</v>
      </c>
    </row>
    <row r="2778" spans="34:34">
      <c r="AH2778" s="128" t="e">
        <f>VLOOKUP(B2777,'Ma sector'!A:E,5,0)</f>
        <v>#N/A</v>
      </c>
    </row>
    <row r="2779" spans="34:34">
      <c r="AH2779" s="128" t="e">
        <f>VLOOKUP(B2778,'Ma sector'!A:E,5,0)</f>
        <v>#N/A</v>
      </c>
    </row>
    <row r="2780" spans="34:34">
      <c r="AH2780" s="128" t="e">
        <f>VLOOKUP(B2779,'Ma sector'!A:E,5,0)</f>
        <v>#N/A</v>
      </c>
    </row>
    <row r="2781" spans="34:34">
      <c r="AH2781" s="128" t="e">
        <f>VLOOKUP(B2780,'Ma sector'!A:E,5,0)</f>
        <v>#N/A</v>
      </c>
    </row>
    <row r="2782" spans="34:34">
      <c r="AH2782" s="128" t="e">
        <f>VLOOKUP(B2781,'Ma sector'!A:E,5,0)</f>
        <v>#N/A</v>
      </c>
    </row>
    <row r="2783" spans="34:34">
      <c r="AH2783" s="128" t="e">
        <f>VLOOKUP(B2782,'Ma sector'!A:E,5,0)</f>
        <v>#N/A</v>
      </c>
    </row>
    <row r="2784" spans="34:34">
      <c r="AH2784" s="128" t="e">
        <f>VLOOKUP(B2783,'Ma sector'!A:E,5,0)</f>
        <v>#N/A</v>
      </c>
    </row>
    <row r="2785" spans="34:34">
      <c r="AH2785" s="128" t="e">
        <f>VLOOKUP(B2784,'Ma sector'!A:E,5,0)</f>
        <v>#N/A</v>
      </c>
    </row>
    <row r="2786" spans="34:34">
      <c r="AH2786" s="128" t="e">
        <f>VLOOKUP(B2785,'Ma sector'!A:E,5,0)</f>
        <v>#N/A</v>
      </c>
    </row>
    <row r="2787" spans="34:34">
      <c r="AH2787" s="128" t="e">
        <f>VLOOKUP(B2786,'Ma sector'!A:E,5,0)</f>
        <v>#N/A</v>
      </c>
    </row>
    <row r="2788" spans="34:34">
      <c r="AH2788" s="128" t="e">
        <f>VLOOKUP(B2787,'Ma sector'!A:E,5,0)</f>
        <v>#N/A</v>
      </c>
    </row>
    <row r="2789" spans="34:34">
      <c r="AH2789" s="128" t="e">
        <f>VLOOKUP(B2788,'Ma sector'!A:E,5,0)</f>
        <v>#N/A</v>
      </c>
    </row>
    <row r="2790" spans="34:34">
      <c r="AH2790" s="128" t="e">
        <f>VLOOKUP(B2789,'Ma sector'!A:E,5,0)</f>
        <v>#N/A</v>
      </c>
    </row>
    <row r="2791" spans="34:34">
      <c r="AH2791" s="128" t="e">
        <f>VLOOKUP(B2790,'Ma sector'!A:E,5,0)</f>
        <v>#N/A</v>
      </c>
    </row>
    <row r="2792" spans="34:34">
      <c r="AH2792" s="128" t="e">
        <f>VLOOKUP(B2791,'Ma sector'!A:E,5,0)</f>
        <v>#N/A</v>
      </c>
    </row>
    <row r="2793" spans="34:34">
      <c r="AH2793" s="128" t="e">
        <f>VLOOKUP(B2792,'Ma sector'!A:E,5,0)</f>
        <v>#N/A</v>
      </c>
    </row>
    <row r="2794" spans="34:34">
      <c r="AH2794" s="128" t="e">
        <f>VLOOKUP(B2793,'Ma sector'!A:E,5,0)</f>
        <v>#N/A</v>
      </c>
    </row>
    <row r="2795" spans="34:34">
      <c r="AH2795" s="128" t="e">
        <f>VLOOKUP(B2794,'Ma sector'!A:E,5,0)</f>
        <v>#N/A</v>
      </c>
    </row>
    <row r="2796" spans="34:34">
      <c r="AH2796" s="128" t="e">
        <f>VLOOKUP(B2795,'Ma sector'!A:E,5,0)</f>
        <v>#N/A</v>
      </c>
    </row>
    <row r="2797" spans="34:34">
      <c r="AH2797" s="128" t="e">
        <f>VLOOKUP(B2796,'Ma sector'!A:E,5,0)</f>
        <v>#N/A</v>
      </c>
    </row>
    <row r="2798" spans="34:34">
      <c r="AH2798" s="128" t="e">
        <f>VLOOKUP(B2797,'Ma sector'!A:E,5,0)</f>
        <v>#N/A</v>
      </c>
    </row>
    <row r="2799" spans="34:34">
      <c r="AH2799" s="128" t="e">
        <f>VLOOKUP(B2798,'Ma sector'!A:E,5,0)</f>
        <v>#N/A</v>
      </c>
    </row>
    <row r="2800" spans="34:34">
      <c r="AH2800" s="128" t="e">
        <f>VLOOKUP(B2799,'Ma sector'!A:E,5,0)</f>
        <v>#N/A</v>
      </c>
    </row>
    <row r="2801" spans="34:34">
      <c r="AH2801" s="128" t="e">
        <f>VLOOKUP(B2800,'Ma sector'!A:E,5,0)</f>
        <v>#N/A</v>
      </c>
    </row>
    <row r="2802" spans="34:34">
      <c r="AH2802" s="128" t="e">
        <f>VLOOKUP(B2801,'Ma sector'!A:E,5,0)</f>
        <v>#N/A</v>
      </c>
    </row>
    <row r="2803" spans="34:34">
      <c r="AH2803" s="128" t="e">
        <f>VLOOKUP(B2802,'Ma sector'!A:E,5,0)</f>
        <v>#N/A</v>
      </c>
    </row>
    <row r="2804" spans="34:34">
      <c r="AH2804" s="128" t="e">
        <f>VLOOKUP(B2803,'Ma sector'!A:E,5,0)</f>
        <v>#N/A</v>
      </c>
    </row>
    <row r="2805" spans="34:34">
      <c r="AH2805" s="128" t="e">
        <f>VLOOKUP(B2804,'Ma sector'!A:E,5,0)</f>
        <v>#N/A</v>
      </c>
    </row>
    <row r="2806" spans="34:34">
      <c r="AH2806" s="128" t="e">
        <f>VLOOKUP(B2805,'Ma sector'!A:E,5,0)</f>
        <v>#N/A</v>
      </c>
    </row>
    <row r="2807" spans="34:34">
      <c r="AH2807" s="128" t="e">
        <f>VLOOKUP(B2806,'Ma sector'!A:E,5,0)</f>
        <v>#N/A</v>
      </c>
    </row>
    <row r="2808" spans="34:34">
      <c r="AH2808" s="128" t="e">
        <f>VLOOKUP(B2807,'Ma sector'!A:E,5,0)</f>
        <v>#N/A</v>
      </c>
    </row>
    <row r="2809" spans="34:34">
      <c r="AH2809" s="128" t="e">
        <f>VLOOKUP(B2808,'Ma sector'!A:E,5,0)</f>
        <v>#N/A</v>
      </c>
    </row>
    <row r="2810" spans="34:34">
      <c r="AH2810" s="128" t="e">
        <f>VLOOKUP(B2809,'Ma sector'!A:E,5,0)</f>
        <v>#N/A</v>
      </c>
    </row>
    <row r="2811" spans="34:34">
      <c r="AH2811" s="128" t="e">
        <f>VLOOKUP(B2810,'Ma sector'!A:E,5,0)</f>
        <v>#N/A</v>
      </c>
    </row>
    <row r="2812" spans="34:34">
      <c r="AH2812" s="128" t="e">
        <f>VLOOKUP(B2811,'Ma sector'!A:E,5,0)</f>
        <v>#N/A</v>
      </c>
    </row>
    <row r="2813" spans="34:34">
      <c r="AH2813" s="128" t="e">
        <f>VLOOKUP(B2812,'Ma sector'!A:E,5,0)</f>
        <v>#N/A</v>
      </c>
    </row>
    <row r="2814" spans="34:34">
      <c r="AH2814" s="128" t="e">
        <f>VLOOKUP(B2813,'Ma sector'!A:E,5,0)</f>
        <v>#N/A</v>
      </c>
    </row>
    <row r="2815" spans="34:34">
      <c r="AH2815" s="128" t="e">
        <f>VLOOKUP(B2814,'Ma sector'!A:E,5,0)</f>
        <v>#N/A</v>
      </c>
    </row>
    <row r="2816" spans="34:34">
      <c r="AH2816" s="128" t="e">
        <f>VLOOKUP(B2815,'Ma sector'!A:E,5,0)</f>
        <v>#N/A</v>
      </c>
    </row>
    <row r="2817" spans="34:34">
      <c r="AH2817" s="128" t="e">
        <f>VLOOKUP(B2816,'Ma sector'!A:E,5,0)</f>
        <v>#N/A</v>
      </c>
    </row>
    <row r="2818" spans="34:34">
      <c r="AH2818" s="128" t="e">
        <f>VLOOKUP(B2817,'Ma sector'!A:E,5,0)</f>
        <v>#N/A</v>
      </c>
    </row>
    <row r="2819" spans="34:34">
      <c r="AH2819" s="128" t="e">
        <f>VLOOKUP(B2818,'Ma sector'!A:E,5,0)</f>
        <v>#N/A</v>
      </c>
    </row>
    <row r="2820" spans="34:34">
      <c r="AH2820" s="128" t="e">
        <f>VLOOKUP(B2819,'Ma sector'!A:E,5,0)</f>
        <v>#N/A</v>
      </c>
    </row>
    <row r="2821" spans="34:34">
      <c r="AH2821" s="128" t="e">
        <f>VLOOKUP(B2820,'Ma sector'!A:E,5,0)</f>
        <v>#N/A</v>
      </c>
    </row>
    <row r="2822" spans="34:34">
      <c r="AH2822" s="128" t="e">
        <f>VLOOKUP(B2821,'Ma sector'!A:E,5,0)</f>
        <v>#N/A</v>
      </c>
    </row>
    <row r="2823" spans="34:34">
      <c r="AH2823" s="128" t="e">
        <f>VLOOKUP(B2822,'Ma sector'!A:E,5,0)</f>
        <v>#N/A</v>
      </c>
    </row>
    <row r="2824" spans="34:34">
      <c r="AH2824" s="128" t="e">
        <f>VLOOKUP(B2823,'Ma sector'!A:E,5,0)</f>
        <v>#N/A</v>
      </c>
    </row>
    <row r="2825" spans="34:34">
      <c r="AH2825" s="128" t="e">
        <f>VLOOKUP(B2824,'Ma sector'!A:E,5,0)</f>
        <v>#N/A</v>
      </c>
    </row>
    <row r="2826" spans="34:34">
      <c r="AH2826" s="128" t="e">
        <f>VLOOKUP(B2825,'Ma sector'!A:E,5,0)</f>
        <v>#N/A</v>
      </c>
    </row>
    <row r="2827" spans="34:34">
      <c r="AH2827" s="128" t="e">
        <f>VLOOKUP(B2826,'Ma sector'!A:E,5,0)</f>
        <v>#N/A</v>
      </c>
    </row>
    <row r="2828" spans="34:34">
      <c r="AH2828" s="128" t="e">
        <f>VLOOKUP(B2827,'Ma sector'!A:E,5,0)</f>
        <v>#N/A</v>
      </c>
    </row>
    <row r="2829" spans="34:34">
      <c r="AH2829" s="128" t="e">
        <f>VLOOKUP(B2828,'Ma sector'!A:E,5,0)</f>
        <v>#N/A</v>
      </c>
    </row>
    <row r="2830" spans="34:34">
      <c r="AH2830" s="128" t="e">
        <f>VLOOKUP(B2829,'Ma sector'!A:E,5,0)</f>
        <v>#N/A</v>
      </c>
    </row>
    <row r="2831" spans="34:34">
      <c r="AH2831" s="128" t="e">
        <f>VLOOKUP(B2830,'Ma sector'!A:E,5,0)</f>
        <v>#N/A</v>
      </c>
    </row>
    <row r="2832" spans="34:34">
      <c r="AH2832" s="128" t="e">
        <f>VLOOKUP(B2831,'Ma sector'!A:E,5,0)</f>
        <v>#N/A</v>
      </c>
    </row>
    <row r="2833" spans="34:34">
      <c r="AH2833" s="128" t="e">
        <f>VLOOKUP(B2832,'Ma sector'!A:E,5,0)</f>
        <v>#N/A</v>
      </c>
    </row>
    <row r="2834" spans="34:34">
      <c r="AH2834" s="128" t="e">
        <f>VLOOKUP(B2833,'Ma sector'!A:E,5,0)</f>
        <v>#N/A</v>
      </c>
    </row>
    <row r="2835" spans="34:34">
      <c r="AH2835" s="128" t="e">
        <f>VLOOKUP(B2834,'Ma sector'!A:E,5,0)</f>
        <v>#N/A</v>
      </c>
    </row>
    <row r="2836" spans="34:34">
      <c r="AH2836" s="128" t="e">
        <f>VLOOKUP(B2835,'Ma sector'!A:E,5,0)</f>
        <v>#N/A</v>
      </c>
    </row>
    <row r="2837" spans="34:34">
      <c r="AH2837" s="128" t="e">
        <f>VLOOKUP(B2836,'Ma sector'!A:E,5,0)</f>
        <v>#N/A</v>
      </c>
    </row>
    <row r="2838" spans="34:34">
      <c r="AH2838" s="128" t="e">
        <f>VLOOKUP(B2837,'Ma sector'!A:E,5,0)</f>
        <v>#N/A</v>
      </c>
    </row>
    <row r="2839" spans="34:34">
      <c r="AH2839" s="128" t="e">
        <f>VLOOKUP(B2838,'Ma sector'!A:E,5,0)</f>
        <v>#N/A</v>
      </c>
    </row>
    <row r="2840" spans="34:34">
      <c r="AH2840" s="128" t="e">
        <f>VLOOKUP(B2839,'Ma sector'!A:E,5,0)</f>
        <v>#N/A</v>
      </c>
    </row>
    <row r="2841" spans="34:34">
      <c r="AH2841" s="128" t="e">
        <f>VLOOKUP(B2840,'Ma sector'!A:E,5,0)</f>
        <v>#N/A</v>
      </c>
    </row>
    <row r="2842" spans="34:34">
      <c r="AH2842" s="128" t="e">
        <f>VLOOKUP(B2841,'Ma sector'!A:E,5,0)</f>
        <v>#N/A</v>
      </c>
    </row>
    <row r="2843" spans="34:34">
      <c r="AH2843" s="128" t="e">
        <f>VLOOKUP(B2842,'Ma sector'!A:E,5,0)</f>
        <v>#N/A</v>
      </c>
    </row>
    <row r="2844" spans="34:34">
      <c r="AH2844" s="128" t="e">
        <f>VLOOKUP(B2843,'Ma sector'!A:E,5,0)</f>
        <v>#N/A</v>
      </c>
    </row>
    <row r="2845" spans="34:34">
      <c r="AH2845" s="128" t="e">
        <f>VLOOKUP(B2844,'Ma sector'!A:E,5,0)</f>
        <v>#N/A</v>
      </c>
    </row>
    <row r="2846" spans="34:34">
      <c r="AH2846" s="128" t="e">
        <f>VLOOKUP(B2845,'Ma sector'!A:E,5,0)</f>
        <v>#N/A</v>
      </c>
    </row>
    <row r="2847" spans="34:34">
      <c r="AH2847" s="128" t="e">
        <f>VLOOKUP(B2846,'Ma sector'!A:E,5,0)</f>
        <v>#N/A</v>
      </c>
    </row>
    <row r="2848" spans="34:34">
      <c r="AH2848" s="128" t="e">
        <f>VLOOKUP(B2847,'Ma sector'!A:E,5,0)</f>
        <v>#N/A</v>
      </c>
    </row>
    <row r="2849" spans="34:34">
      <c r="AH2849" s="128" t="e">
        <f>VLOOKUP(B2848,'Ma sector'!A:E,5,0)</f>
        <v>#N/A</v>
      </c>
    </row>
    <row r="2850" spans="34:34">
      <c r="AH2850" s="128" t="e">
        <f>VLOOKUP(B2849,'Ma sector'!A:E,5,0)</f>
        <v>#N/A</v>
      </c>
    </row>
    <row r="2851" spans="34:34">
      <c r="AH2851" s="128" t="e">
        <f>VLOOKUP(B2850,'Ma sector'!A:E,5,0)</f>
        <v>#N/A</v>
      </c>
    </row>
    <row r="2852" spans="34:34">
      <c r="AH2852" s="128" t="e">
        <f>VLOOKUP(B2851,'Ma sector'!A:E,5,0)</f>
        <v>#N/A</v>
      </c>
    </row>
    <row r="2853" spans="34:34">
      <c r="AH2853" s="128" t="e">
        <f>VLOOKUP(B2852,'Ma sector'!A:E,5,0)</f>
        <v>#N/A</v>
      </c>
    </row>
    <row r="2854" spans="34:34">
      <c r="AH2854" s="128" t="e">
        <f>VLOOKUP(B2853,'Ma sector'!A:E,5,0)</f>
        <v>#N/A</v>
      </c>
    </row>
    <row r="2855" spans="34:34">
      <c r="AH2855" s="128" t="e">
        <f>VLOOKUP(B2854,'Ma sector'!A:E,5,0)</f>
        <v>#N/A</v>
      </c>
    </row>
    <row r="2856" spans="34:34">
      <c r="AH2856" s="128" t="e">
        <f>VLOOKUP(B2855,'Ma sector'!A:E,5,0)</f>
        <v>#N/A</v>
      </c>
    </row>
    <row r="2857" spans="34:34">
      <c r="AH2857" s="128" t="e">
        <f>VLOOKUP(B2856,'Ma sector'!A:E,5,0)</f>
        <v>#N/A</v>
      </c>
    </row>
    <row r="2858" spans="34:34">
      <c r="AH2858" s="128" t="e">
        <f>VLOOKUP(B2857,'Ma sector'!A:E,5,0)</f>
        <v>#N/A</v>
      </c>
    </row>
    <row r="2859" spans="34:34">
      <c r="AH2859" s="128" t="e">
        <f>VLOOKUP(B2858,'Ma sector'!A:E,5,0)</f>
        <v>#N/A</v>
      </c>
    </row>
    <row r="2860" spans="34:34">
      <c r="AH2860" s="128" t="e">
        <f>VLOOKUP(B2859,'Ma sector'!A:E,5,0)</f>
        <v>#N/A</v>
      </c>
    </row>
    <row r="2861" spans="34:34">
      <c r="AH2861" s="128" t="e">
        <f>VLOOKUP(B2860,'Ma sector'!A:E,5,0)</f>
        <v>#N/A</v>
      </c>
    </row>
    <row r="2862" spans="34:34">
      <c r="AH2862" s="128" t="e">
        <f>VLOOKUP(B2861,'Ma sector'!A:E,5,0)</f>
        <v>#N/A</v>
      </c>
    </row>
    <row r="2863" spans="34:34">
      <c r="AH2863" s="128" t="e">
        <f>VLOOKUP(B2862,'Ma sector'!A:E,5,0)</f>
        <v>#N/A</v>
      </c>
    </row>
    <row r="2864" spans="34:34">
      <c r="AH2864" s="128" t="e">
        <f>VLOOKUP(B2863,'Ma sector'!A:E,5,0)</f>
        <v>#N/A</v>
      </c>
    </row>
    <row r="2865" spans="34:34">
      <c r="AH2865" s="128" t="e">
        <f>VLOOKUP(B2864,'Ma sector'!A:E,5,0)</f>
        <v>#N/A</v>
      </c>
    </row>
    <row r="2866" spans="34:34">
      <c r="AH2866" s="128" t="e">
        <f>VLOOKUP(B2865,'Ma sector'!A:E,5,0)</f>
        <v>#N/A</v>
      </c>
    </row>
    <row r="2867" spans="34:34">
      <c r="AH2867" s="128" t="e">
        <f>VLOOKUP(B2866,'Ma sector'!A:E,5,0)</f>
        <v>#N/A</v>
      </c>
    </row>
    <row r="2868" spans="34:34">
      <c r="AH2868" s="128" t="e">
        <f>VLOOKUP(B2867,'Ma sector'!A:E,5,0)</f>
        <v>#N/A</v>
      </c>
    </row>
    <row r="2869" spans="34:34">
      <c r="AH2869" s="128" t="e">
        <f>VLOOKUP(B2868,'Ma sector'!A:E,5,0)</f>
        <v>#N/A</v>
      </c>
    </row>
    <row r="2870" spans="34:34">
      <c r="AH2870" s="128" t="e">
        <f>VLOOKUP(B2869,'Ma sector'!A:E,5,0)</f>
        <v>#N/A</v>
      </c>
    </row>
    <row r="2871" spans="34:34">
      <c r="AH2871" s="128" t="e">
        <f>VLOOKUP(B2870,'Ma sector'!A:E,5,0)</f>
        <v>#N/A</v>
      </c>
    </row>
    <row r="2872" spans="34:34">
      <c r="AH2872" s="128" t="e">
        <f>VLOOKUP(B2871,'Ma sector'!A:E,5,0)</f>
        <v>#N/A</v>
      </c>
    </row>
    <row r="2873" spans="34:34">
      <c r="AH2873" s="128" t="e">
        <f>VLOOKUP(B2872,'Ma sector'!A:E,5,0)</f>
        <v>#N/A</v>
      </c>
    </row>
    <row r="2874" spans="34:34">
      <c r="AH2874" s="128" t="e">
        <f>VLOOKUP(B2873,'Ma sector'!A:E,5,0)</f>
        <v>#N/A</v>
      </c>
    </row>
    <row r="2875" spans="34:34">
      <c r="AH2875" s="128" t="e">
        <f>VLOOKUP(B2874,'Ma sector'!A:E,5,0)</f>
        <v>#N/A</v>
      </c>
    </row>
    <row r="2876" spans="34:34">
      <c r="AH2876" s="128" t="e">
        <f>VLOOKUP(B2875,'Ma sector'!A:E,5,0)</f>
        <v>#N/A</v>
      </c>
    </row>
    <row r="2877" spans="34:34">
      <c r="AH2877" s="128" t="e">
        <f>VLOOKUP(B2876,'Ma sector'!A:E,5,0)</f>
        <v>#N/A</v>
      </c>
    </row>
    <row r="2878" spans="34:34">
      <c r="AH2878" s="128" t="e">
        <f>VLOOKUP(B2877,'Ma sector'!A:E,5,0)</f>
        <v>#N/A</v>
      </c>
    </row>
    <row r="2879" spans="34:34">
      <c r="AH2879" s="128" t="e">
        <f>VLOOKUP(B2878,'Ma sector'!A:E,5,0)</f>
        <v>#N/A</v>
      </c>
    </row>
    <row r="2880" spans="34:34">
      <c r="AH2880" s="128" t="e">
        <f>VLOOKUP(B2879,'Ma sector'!A:E,5,0)</f>
        <v>#N/A</v>
      </c>
    </row>
    <row r="2881" spans="34:34">
      <c r="AH2881" s="128" t="e">
        <f>VLOOKUP(B2880,'Ma sector'!A:E,5,0)</f>
        <v>#N/A</v>
      </c>
    </row>
    <row r="2882" spans="34:34">
      <c r="AH2882" s="128" t="e">
        <f>VLOOKUP(B2881,'Ma sector'!A:E,5,0)</f>
        <v>#N/A</v>
      </c>
    </row>
    <row r="2883" spans="34:34">
      <c r="AH2883" s="128" t="e">
        <f>VLOOKUP(B2882,'Ma sector'!A:E,5,0)</f>
        <v>#N/A</v>
      </c>
    </row>
    <row r="2884" spans="34:34">
      <c r="AH2884" s="128" t="e">
        <f>VLOOKUP(B2883,'Ma sector'!A:E,5,0)</f>
        <v>#N/A</v>
      </c>
    </row>
    <row r="2885" spans="34:34">
      <c r="AH2885" s="128" t="e">
        <f>VLOOKUP(B2884,'Ma sector'!A:E,5,0)</f>
        <v>#N/A</v>
      </c>
    </row>
    <row r="2886" spans="34:34">
      <c r="AH2886" s="128" t="e">
        <f>VLOOKUP(B2885,'Ma sector'!A:E,5,0)</f>
        <v>#N/A</v>
      </c>
    </row>
    <row r="2887" spans="34:34">
      <c r="AH2887" s="128" t="e">
        <f>VLOOKUP(B2886,'Ma sector'!A:E,5,0)</f>
        <v>#N/A</v>
      </c>
    </row>
    <row r="2888" spans="34:34">
      <c r="AH2888" s="128" t="e">
        <f>VLOOKUP(B2887,'Ma sector'!A:E,5,0)</f>
        <v>#N/A</v>
      </c>
    </row>
    <row r="2889" spans="34:34">
      <c r="AH2889" s="128" t="e">
        <f>VLOOKUP(B2888,'Ma sector'!A:E,5,0)</f>
        <v>#N/A</v>
      </c>
    </row>
    <row r="2890" spans="34:34">
      <c r="AH2890" s="128" t="e">
        <f>VLOOKUP(B2889,'Ma sector'!A:E,5,0)</f>
        <v>#N/A</v>
      </c>
    </row>
    <row r="2891" spans="34:34">
      <c r="AH2891" s="128" t="e">
        <f>VLOOKUP(B2890,'Ma sector'!A:E,5,0)</f>
        <v>#N/A</v>
      </c>
    </row>
    <row r="2892" spans="34:34">
      <c r="AH2892" s="128" t="e">
        <f>VLOOKUP(B2891,'Ma sector'!A:E,5,0)</f>
        <v>#N/A</v>
      </c>
    </row>
    <row r="2893" spans="34:34">
      <c r="AH2893" s="128" t="e">
        <f>VLOOKUP(B2892,'Ma sector'!A:E,5,0)</f>
        <v>#N/A</v>
      </c>
    </row>
    <row r="2894" spans="34:34">
      <c r="AH2894" s="128" t="e">
        <f>VLOOKUP(B2893,'Ma sector'!A:E,5,0)</f>
        <v>#N/A</v>
      </c>
    </row>
    <row r="2895" spans="34:34">
      <c r="AH2895" s="128" t="e">
        <f>VLOOKUP(B2894,'Ma sector'!A:E,5,0)</f>
        <v>#N/A</v>
      </c>
    </row>
    <row r="2896" spans="34:34">
      <c r="AH2896" s="128" t="e">
        <f>VLOOKUP(B2895,'Ma sector'!A:E,5,0)</f>
        <v>#N/A</v>
      </c>
    </row>
    <row r="2897" spans="34:34">
      <c r="AH2897" s="128" t="e">
        <f>VLOOKUP(B2896,'Ma sector'!A:E,5,0)</f>
        <v>#N/A</v>
      </c>
    </row>
    <row r="2898" spans="34:34">
      <c r="AH2898" s="128" t="e">
        <f>VLOOKUP(B2897,'Ma sector'!A:E,5,0)</f>
        <v>#N/A</v>
      </c>
    </row>
    <row r="2899" spans="34:34">
      <c r="AH2899" s="128" t="e">
        <f>VLOOKUP(B2898,'Ma sector'!A:E,5,0)</f>
        <v>#N/A</v>
      </c>
    </row>
    <row r="2900" spans="34:34">
      <c r="AH2900" s="128" t="e">
        <f>VLOOKUP(B2899,'Ma sector'!A:E,5,0)</f>
        <v>#N/A</v>
      </c>
    </row>
    <row r="2901" spans="34:34">
      <c r="AH2901" s="128" t="e">
        <f>VLOOKUP(B2900,'Ma sector'!A:E,5,0)</f>
        <v>#N/A</v>
      </c>
    </row>
    <row r="2902" spans="34:34">
      <c r="AH2902" s="128" t="e">
        <f>VLOOKUP(B2901,'Ma sector'!A:E,5,0)</f>
        <v>#N/A</v>
      </c>
    </row>
    <row r="2903" spans="34:34">
      <c r="AH2903" s="128" t="e">
        <f>VLOOKUP(B2902,'Ma sector'!A:E,5,0)</f>
        <v>#N/A</v>
      </c>
    </row>
    <row r="2904" spans="34:34">
      <c r="AH2904" s="128" t="e">
        <f>VLOOKUP(B2903,'Ma sector'!A:E,5,0)</f>
        <v>#N/A</v>
      </c>
    </row>
    <row r="2905" spans="34:34">
      <c r="AH2905" s="128" t="e">
        <f>VLOOKUP(B2904,'Ma sector'!A:E,5,0)</f>
        <v>#N/A</v>
      </c>
    </row>
    <row r="2906" spans="34:34">
      <c r="AH2906" s="128" t="e">
        <f>VLOOKUP(B2905,'Ma sector'!A:E,5,0)</f>
        <v>#N/A</v>
      </c>
    </row>
    <row r="2907" spans="34:34">
      <c r="AH2907" s="128" t="e">
        <f>VLOOKUP(B2906,'Ma sector'!A:E,5,0)</f>
        <v>#N/A</v>
      </c>
    </row>
    <row r="2908" spans="34:34">
      <c r="AH2908" s="128" t="e">
        <f>VLOOKUP(B2907,'Ma sector'!A:E,5,0)</f>
        <v>#N/A</v>
      </c>
    </row>
    <row r="2909" spans="34:34">
      <c r="AH2909" s="128" t="e">
        <f>VLOOKUP(B2908,'Ma sector'!A:E,5,0)</f>
        <v>#N/A</v>
      </c>
    </row>
    <row r="2910" spans="34:34">
      <c r="AH2910" s="128" t="e">
        <f>VLOOKUP(B2909,'Ma sector'!A:E,5,0)</f>
        <v>#N/A</v>
      </c>
    </row>
    <row r="2911" spans="34:34">
      <c r="AH2911" s="128" t="e">
        <f>VLOOKUP(B2910,'Ma sector'!A:E,5,0)</f>
        <v>#N/A</v>
      </c>
    </row>
    <row r="2912" spans="34:34">
      <c r="AH2912" s="128" t="e">
        <f>VLOOKUP(B2911,'Ma sector'!A:E,5,0)</f>
        <v>#N/A</v>
      </c>
    </row>
    <row r="2913" spans="34:34">
      <c r="AH2913" s="128" t="e">
        <f>VLOOKUP(B2912,'Ma sector'!A:E,5,0)</f>
        <v>#N/A</v>
      </c>
    </row>
    <row r="2914" spans="34:34">
      <c r="AH2914" s="128" t="e">
        <f>VLOOKUP(B2913,'Ma sector'!A:E,5,0)</f>
        <v>#N/A</v>
      </c>
    </row>
    <row r="2915" spans="34:34">
      <c r="AH2915" s="128" t="e">
        <f>VLOOKUP(B2914,'Ma sector'!A:E,5,0)</f>
        <v>#N/A</v>
      </c>
    </row>
    <row r="2916" spans="34:34">
      <c r="AH2916" s="128" t="e">
        <f>VLOOKUP(B2915,'Ma sector'!A:E,5,0)</f>
        <v>#N/A</v>
      </c>
    </row>
    <row r="2917" spans="34:34">
      <c r="AH2917" s="128" t="e">
        <f>VLOOKUP(B2916,'Ma sector'!A:E,5,0)</f>
        <v>#N/A</v>
      </c>
    </row>
    <row r="2918" spans="34:34">
      <c r="AH2918" s="128" t="e">
        <f>VLOOKUP(B2917,'Ma sector'!A:E,5,0)</f>
        <v>#N/A</v>
      </c>
    </row>
    <row r="2919" spans="34:34">
      <c r="AH2919" s="128" t="e">
        <f>VLOOKUP(B2918,'Ma sector'!A:E,5,0)</f>
        <v>#N/A</v>
      </c>
    </row>
    <row r="2920" spans="34:34">
      <c r="AH2920" s="128" t="e">
        <f>VLOOKUP(B2919,'Ma sector'!A:E,5,0)</f>
        <v>#N/A</v>
      </c>
    </row>
    <row r="2921" spans="34:34">
      <c r="AH2921" s="128" t="e">
        <f>VLOOKUP(B2920,'Ma sector'!A:E,5,0)</f>
        <v>#N/A</v>
      </c>
    </row>
    <row r="2922" spans="34:34">
      <c r="AH2922" s="128" t="e">
        <f>VLOOKUP(B2921,'Ma sector'!A:E,5,0)</f>
        <v>#N/A</v>
      </c>
    </row>
    <row r="2923" spans="34:34">
      <c r="AH2923" s="128" t="e">
        <f>VLOOKUP(B2922,'Ma sector'!A:E,5,0)</f>
        <v>#N/A</v>
      </c>
    </row>
    <row r="2924" spans="34:34">
      <c r="AH2924" s="128" t="e">
        <f>VLOOKUP(B2923,'Ma sector'!A:E,5,0)</f>
        <v>#N/A</v>
      </c>
    </row>
    <row r="2925" spans="34:34">
      <c r="AH2925" s="128" t="e">
        <f>VLOOKUP(B2924,'Ma sector'!A:E,5,0)</f>
        <v>#N/A</v>
      </c>
    </row>
    <row r="2926" spans="34:34">
      <c r="AH2926" s="128" t="e">
        <f>VLOOKUP(B2925,'Ma sector'!A:E,5,0)</f>
        <v>#N/A</v>
      </c>
    </row>
    <row r="2927" spans="34:34">
      <c r="AH2927" s="128" t="e">
        <f>VLOOKUP(B2926,'Ma sector'!A:E,5,0)</f>
        <v>#N/A</v>
      </c>
    </row>
    <row r="2928" spans="34:34">
      <c r="AH2928" s="128" t="e">
        <f>VLOOKUP(B2927,'Ma sector'!A:E,5,0)</f>
        <v>#N/A</v>
      </c>
    </row>
    <row r="2929" spans="34:34">
      <c r="AH2929" s="128" t="e">
        <f>VLOOKUP(B2928,'Ma sector'!A:E,5,0)</f>
        <v>#N/A</v>
      </c>
    </row>
    <row r="2930" spans="34:34">
      <c r="AH2930" s="128" t="e">
        <f>VLOOKUP(B2929,'Ma sector'!A:E,5,0)</f>
        <v>#N/A</v>
      </c>
    </row>
    <row r="2931" spans="34:34">
      <c r="AH2931" s="128" t="e">
        <f>VLOOKUP(B2930,'Ma sector'!A:E,5,0)</f>
        <v>#N/A</v>
      </c>
    </row>
    <row r="2932" spans="34:34">
      <c r="AH2932" s="128" t="e">
        <f>VLOOKUP(B2931,'Ma sector'!A:E,5,0)</f>
        <v>#N/A</v>
      </c>
    </row>
    <row r="2933" spans="34:34">
      <c r="AH2933" s="128" t="e">
        <f>VLOOKUP(B2932,'Ma sector'!A:E,5,0)</f>
        <v>#N/A</v>
      </c>
    </row>
    <row r="2934" spans="34:34">
      <c r="AH2934" s="128" t="e">
        <f>VLOOKUP(B2933,'Ma sector'!A:E,5,0)</f>
        <v>#N/A</v>
      </c>
    </row>
    <row r="2935" spans="34:34">
      <c r="AH2935" s="128" t="e">
        <f>VLOOKUP(B2934,'Ma sector'!A:E,5,0)</f>
        <v>#N/A</v>
      </c>
    </row>
    <row r="2936" spans="34:34">
      <c r="AH2936" s="128" t="e">
        <f>VLOOKUP(B2935,'Ma sector'!A:E,5,0)</f>
        <v>#N/A</v>
      </c>
    </row>
    <row r="2937" spans="34:34">
      <c r="AH2937" s="128" t="e">
        <f>VLOOKUP(B2936,'Ma sector'!A:E,5,0)</f>
        <v>#N/A</v>
      </c>
    </row>
    <row r="2938" spans="34:34">
      <c r="AH2938" s="128" t="e">
        <f>VLOOKUP(B2937,'Ma sector'!A:E,5,0)</f>
        <v>#N/A</v>
      </c>
    </row>
    <row r="2939" spans="34:34">
      <c r="AH2939" s="128" t="e">
        <f>VLOOKUP(B2938,'Ma sector'!A:E,5,0)</f>
        <v>#N/A</v>
      </c>
    </row>
    <row r="2940" spans="34:34">
      <c r="AH2940" s="128" t="e">
        <f>VLOOKUP(B2939,'Ma sector'!A:E,5,0)</f>
        <v>#N/A</v>
      </c>
    </row>
    <row r="2941" spans="34:34">
      <c r="AH2941" s="128" t="e">
        <f>VLOOKUP(B2940,'Ma sector'!A:E,5,0)</f>
        <v>#N/A</v>
      </c>
    </row>
    <row r="2942" spans="34:34">
      <c r="AH2942" s="128" t="e">
        <f>VLOOKUP(B2941,'Ma sector'!A:E,5,0)</f>
        <v>#N/A</v>
      </c>
    </row>
    <row r="2943" spans="34:34">
      <c r="AH2943" s="128" t="e">
        <f>VLOOKUP(B2942,'Ma sector'!A:E,5,0)</f>
        <v>#N/A</v>
      </c>
    </row>
    <row r="2944" spans="34:34">
      <c r="AH2944" s="128" t="e">
        <f>VLOOKUP(B2943,'Ma sector'!A:E,5,0)</f>
        <v>#N/A</v>
      </c>
    </row>
    <row r="2945" spans="34:34">
      <c r="AH2945" s="128" t="e">
        <f>VLOOKUP(B2944,'Ma sector'!A:E,5,0)</f>
        <v>#N/A</v>
      </c>
    </row>
    <row r="2946" spans="34:34">
      <c r="AH2946" s="128" t="e">
        <f>VLOOKUP(B2945,'Ma sector'!A:E,5,0)</f>
        <v>#N/A</v>
      </c>
    </row>
    <row r="2947" spans="34:34">
      <c r="AH2947" s="128" t="e">
        <f>VLOOKUP(B2946,'Ma sector'!A:E,5,0)</f>
        <v>#N/A</v>
      </c>
    </row>
    <row r="2948" spans="34:34">
      <c r="AH2948" s="128" t="e">
        <f>VLOOKUP(B2947,'Ma sector'!A:E,5,0)</f>
        <v>#N/A</v>
      </c>
    </row>
    <row r="2949" spans="34:34">
      <c r="AH2949" s="128" t="e">
        <f>VLOOKUP(B2948,'Ma sector'!A:E,5,0)</f>
        <v>#N/A</v>
      </c>
    </row>
    <row r="2950" spans="34:34">
      <c r="AH2950" s="128" t="e">
        <f>VLOOKUP(B2949,'Ma sector'!A:E,5,0)</f>
        <v>#N/A</v>
      </c>
    </row>
    <row r="2951" spans="34:34">
      <c r="AH2951" s="128" t="e">
        <f>VLOOKUP(B2950,'Ma sector'!A:E,5,0)</f>
        <v>#N/A</v>
      </c>
    </row>
    <row r="2952" spans="34:34">
      <c r="AH2952" s="128" t="e">
        <f>VLOOKUP(B2951,'Ma sector'!A:E,5,0)</f>
        <v>#N/A</v>
      </c>
    </row>
    <row r="2953" spans="34:34">
      <c r="AH2953" s="128" t="e">
        <f>VLOOKUP(B2952,'Ma sector'!A:E,5,0)</f>
        <v>#N/A</v>
      </c>
    </row>
    <row r="2954" spans="34:34">
      <c r="AH2954" s="128" t="e">
        <f>VLOOKUP(B2953,'Ma sector'!A:E,5,0)</f>
        <v>#N/A</v>
      </c>
    </row>
    <row r="2955" spans="34:34">
      <c r="AH2955" s="128" t="e">
        <f>VLOOKUP(B2954,'Ma sector'!A:E,5,0)</f>
        <v>#N/A</v>
      </c>
    </row>
    <row r="2956" spans="34:34">
      <c r="AH2956" s="128" t="e">
        <f>VLOOKUP(B2955,'Ma sector'!A:E,5,0)</f>
        <v>#N/A</v>
      </c>
    </row>
    <row r="2957" spans="34:34">
      <c r="AH2957" s="128" t="e">
        <f>VLOOKUP(B2956,'Ma sector'!A:E,5,0)</f>
        <v>#N/A</v>
      </c>
    </row>
    <row r="2958" spans="34:34">
      <c r="AH2958" s="128" t="e">
        <f>VLOOKUP(B2957,'Ma sector'!A:E,5,0)</f>
        <v>#N/A</v>
      </c>
    </row>
    <row r="2959" spans="34:34">
      <c r="AH2959" s="128" t="e">
        <f>VLOOKUP(B2958,'Ma sector'!A:E,5,0)</f>
        <v>#N/A</v>
      </c>
    </row>
    <row r="2960" spans="34:34">
      <c r="AH2960" s="128" t="e">
        <f>VLOOKUP(B2959,'Ma sector'!A:E,5,0)</f>
        <v>#N/A</v>
      </c>
    </row>
    <row r="2961" spans="34:34">
      <c r="AH2961" s="128" t="e">
        <f>VLOOKUP(B2960,'Ma sector'!A:E,5,0)</f>
        <v>#N/A</v>
      </c>
    </row>
    <row r="2962" spans="34:34">
      <c r="AH2962" s="128" t="e">
        <f>VLOOKUP(B2961,'Ma sector'!A:E,5,0)</f>
        <v>#N/A</v>
      </c>
    </row>
    <row r="2963" spans="34:34">
      <c r="AH2963" s="128" t="e">
        <f>VLOOKUP(B2962,'Ma sector'!A:E,5,0)</f>
        <v>#N/A</v>
      </c>
    </row>
    <row r="2964" spans="34:34">
      <c r="AH2964" s="128" t="e">
        <f>VLOOKUP(B2963,'Ma sector'!A:E,5,0)</f>
        <v>#N/A</v>
      </c>
    </row>
    <row r="2965" spans="34:34">
      <c r="AH2965" s="128" t="e">
        <f>VLOOKUP(B2964,'Ma sector'!A:E,5,0)</f>
        <v>#N/A</v>
      </c>
    </row>
    <row r="2966" spans="34:34">
      <c r="AH2966" s="128" t="e">
        <f>VLOOKUP(B2965,'Ma sector'!A:E,5,0)</f>
        <v>#N/A</v>
      </c>
    </row>
    <row r="2967" spans="34:34">
      <c r="AH2967" s="128" t="e">
        <f>VLOOKUP(B2966,'Ma sector'!A:E,5,0)</f>
        <v>#N/A</v>
      </c>
    </row>
    <row r="2968" spans="34:34">
      <c r="AH2968" s="128" t="e">
        <f>VLOOKUP(B2967,'Ma sector'!A:E,5,0)</f>
        <v>#N/A</v>
      </c>
    </row>
    <row r="2969" spans="34:34">
      <c r="AH2969" s="128" t="e">
        <f>VLOOKUP(B2968,'Ma sector'!A:E,5,0)</f>
        <v>#N/A</v>
      </c>
    </row>
    <row r="2970" spans="34:34">
      <c r="AH2970" s="128" t="e">
        <f>VLOOKUP(B2969,'Ma sector'!A:E,5,0)</f>
        <v>#N/A</v>
      </c>
    </row>
    <row r="2971" spans="34:34">
      <c r="AH2971" s="128" t="e">
        <f>VLOOKUP(B2970,'Ma sector'!A:E,5,0)</f>
        <v>#N/A</v>
      </c>
    </row>
    <row r="2972" spans="34:34">
      <c r="AH2972" s="128" t="e">
        <f>VLOOKUP(B2971,'Ma sector'!A:E,5,0)</f>
        <v>#N/A</v>
      </c>
    </row>
    <row r="2973" spans="34:34">
      <c r="AH2973" s="128" t="e">
        <f>VLOOKUP(B2972,'Ma sector'!A:E,5,0)</f>
        <v>#N/A</v>
      </c>
    </row>
    <row r="2974" spans="34:34">
      <c r="AH2974" s="128" t="e">
        <f>VLOOKUP(B2973,'Ma sector'!A:E,5,0)</f>
        <v>#N/A</v>
      </c>
    </row>
    <row r="2975" spans="34:34">
      <c r="AH2975" s="128" t="e">
        <f>VLOOKUP(B2974,'Ma sector'!A:E,5,0)</f>
        <v>#N/A</v>
      </c>
    </row>
    <row r="2976" spans="34:34">
      <c r="AH2976" s="128" t="e">
        <f>VLOOKUP(B2975,'Ma sector'!A:E,5,0)</f>
        <v>#N/A</v>
      </c>
    </row>
    <row r="2977" spans="34:34">
      <c r="AH2977" s="128" t="e">
        <f>VLOOKUP(B2976,'Ma sector'!A:E,5,0)</f>
        <v>#N/A</v>
      </c>
    </row>
    <row r="2978" spans="34:34">
      <c r="AH2978" s="128" t="e">
        <f>VLOOKUP(B2977,'Ma sector'!A:E,5,0)</f>
        <v>#N/A</v>
      </c>
    </row>
    <row r="2979" spans="34:34">
      <c r="AH2979" s="128" t="e">
        <f>VLOOKUP(B2978,'Ma sector'!A:E,5,0)</f>
        <v>#N/A</v>
      </c>
    </row>
    <row r="2980" spans="34:34">
      <c r="AH2980" s="128" t="e">
        <f>VLOOKUP(B2979,'Ma sector'!A:E,5,0)</f>
        <v>#N/A</v>
      </c>
    </row>
    <row r="2981" spans="34:34">
      <c r="AH2981" s="128" t="e">
        <f>VLOOKUP(B2980,'Ma sector'!A:E,5,0)</f>
        <v>#N/A</v>
      </c>
    </row>
    <row r="2982" spans="34:34">
      <c r="AH2982" s="128" t="e">
        <f>VLOOKUP(B2981,'Ma sector'!A:E,5,0)</f>
        <v>#N/A</v>
      </c>
    </row>
    <row r="2983" spans="34:34">
      <c r="AH2983" s="128" t="e">
        <f>VLOOKUP(B2982,'Ma sector'!A:E,5,0)</f>
        <v>#N/A</v>
      </c>
    </row>
    <row r="2984" spans="34:34">
      <c r="AH2984" s="128" t="e">
        <f>VLOOKUP(B2983,'Ma sector'!A:E,5,0)</f>
        <v>#N/A</v>
      </c>
    </row>
    <row r="2985" spans="34:34">
      <c r="AH2985" s="128" t="e">
        <f>VLOOKUP(B2984,'Ma sector'!A:E,5,0)</f>
        <v>#N/A</v>
      </c>
    </row>
    <row r="2986" spans="34:34">
      <c r="AH2986" s="128" t="e">
        <f>VLOOKUP(B2985,'Ma sector'!A:E,5,0)</f>
        <v>#N/A</v>
      </c>
    </row>
    <row r="2987" spans="34:34">
      <c r="AH2987" s="128" t="e">
        <f>VLOOKUP(B2986,'Ma sector'!A:E,5,0)</f>
        <v>#N/A</v>
      </c>
    </row>
    <row r="2988" spans="34:34">
      <c r="AH2988" s="128" t="e">
        <f>VLOOKUP(B2987,'Ma sector'!A:E,5,0)</f>
        <v>#N/A</v>
      </c>
    </row>
    <row r="2989" spans="34:34">
      <c r="AH2989" s="128" t="e">
        <f>VLOOKUP(B2988,'Ma sector'!A:E,5,0)</f>
        <v>#N/A</v>
      </c>
    </row>
    <row r="2990" spans="34:34">
      <c r="AH2990" s="128" t="e">
        <f>VLOOKUP(B2989,'Ma sector'!A:E,5,0)</f>
        <v>#N/A</v>
      </c>
    </row>
    <row r="2991" spans="34:34">
      <c r="AH2991" s="128" t="e">
        <f>VLOOKUP(B2990,'Ma sector'!A:E,5,0)</f>
        <v>#N/A</v>
      </c>
    </row>
    <row r="2992" spans="34:34">
      <c r="AH2992" s="128" t="e">
        <f>VLOOKUP(B2991,'Ma sector'!A:E,5,0)</f>
        <v>#N/A</v>
      </c>
    </row>
    <row r="2993" spans="34:34">
      <c r="AH2993" s="128" t="e">
        <f>VLOOKUP(B2992,'Ma sector'!A:E,5,0)</f>
        <v>#N/A</v>
      </c>
    </row>
    <row r="2994" spans="34:34">
      <c r="AH2994" s="128" t="e">
        <f>VLOOKUP(B2993,'Ma sector'!A:E,5,0)</f>
        <v>#N/A</v>
      </c>
    </row>
    <row r="2995" spans="34:34">
      <c r="AH2995" s="128" t="e">
        <f>VLOOKUP(B2994,'Ma sector'!A:E,5,0)</f>
        <v>#N/A</v>
      </c>
    </row>
    <row r="2996" spans="34:34">
      <c r="AH2996" s="128" t="e">
        <f>VLOOKUP(B2995,'Ma sector'!A:E,5,0)</f>
        <v>#N/A</v>
      </c>
    </row>
    <row r="2997" spans="34:34">
      <c r="AH2997" s="128" t="e">
        <f>VLOOKUP(B2996,'Ma sector'!A:E,5,0)</f>
        <v>#N/A</v>
      </c>
    </row>
    <row r="2998" spans="34:34">
      <c r="AH2998" s="128" t="e">
        <f>VLOOKUP(B2997,'Ma sector'!A:E,5,0)</f>
        <v>#N/A</v>
      </c>
    </row>
    <row r="2999" spans="34:34">
      <c r="AH2999" s="128" t="e">
        <f>VLOOKUP(B2998,'Ma sector'!A:E,5,0)</f>
        <v>#N/A</v>
      </c>
    </row>
    <row r="3000" spans="34:34">
      <c r="AH3000" s="128" t="e">
        <f>VLOOKUP(B2999,'Ma sector'!A:E,5,0)</f>
        <v>#N/A</v>
      </c>
    </row>
    <row r="3001" spans="34:34">
      <c r="AH3001" s="128" t="e">
        <f>VLOOKUP(B3000,'Ma sector'!A:E,5,0)</f>
        <v>#N/A</v>
      </c>
    </row>
    <row r="3002" spans="34:34">
      <c r="AH3002" s="128" t="e">
        <f>VLOOKUP(B3001,'Ma sector'!A:E,5,0)</f>
        <v>#N/A</v>
      </c>
    </row>
    <row r="3003" spans="34:34">
      <c r="AH3003" s="128" t="e">
        <f>VLOOKUP(B3002,'Ma sector'!A:E,5,0)</f>
        <v>#N/A</v>
      </c>
    </row>
    <row r="3004" spans="34:34">
      <c r="AH3004" s="128" t="e">
        <f>VLOOKUP(B3003,'Ma sector'!A:E,5,0)</f>
        <v>#N/A</v>
      </c>
    </row>
    <row r="3005" spans="34:34">
      <c r="AH3005" s="128" t="e">
        <f>VLOOKUP(B3004,'Ma sector'!A:E,5,0)</f>
        <v>#N/A</v>
      </c>
    </row>
    <row r="3006" spans="34:34">
      <c r="AH3006" s="128" t="e">
        <f>VLOOKUP(B3005,'Ma sector'!A:E,5,0)</f>
        <v>#N/A</v>
      </c>
    </row>
    <row r="3007" spans="34:34">
      <c r="AH3007" s="128" t="e">
        <f>VLOOKUP(B3006,'Ma sector'!A:E,5,0)</f>
        <v>#N/A</v>
      </c>
    </row>
    <row r="3008" spans="34:34">
      <c r="AH3008" s="128" t="e">
        <f>VLOOKUP(B3007,'Ma sector'!A:E,5,0)</f>
        <v>#N/A</v>
      </c>
    </row>
    <row r="3009" spans="34:34">
      <c r="AH3009" s="128" t="e">
        <f>VLOOKUP(B3008,'Ma sector'!A:E,5,0)</f>
        <v>#N/A</v>
      </c>
    </row>
    <row r="3010" spans="34:34">
      <c r="AH3010" s="128" t="e">
        <f>VLOOKUP(B3009,'Ma sector'!A:E,5,0)</f>
        <v>#N/A</v>
      </c>
    </row>
    <row r="3011" spans="34:34">
      <c r="AH3011" s="128" t="e">
        <f>VLOOKUP(B3010,'Ma sector'!A:E,5,0)</f>
        <v>#N/A</v>
      </c>
    </row>
    <row r="3012" spans="34:34">
      <c r="AH3012" s="128" t="e">
        <f>VLOOKUP(B3011,'Ma sector'!A:E,5,0)</f>
        <v>#N/A</v>
      </c>
    </row>
    <row r="3013" spans="34:34">
      <c r="AH3013" s="128" t="e">
        <f>VLOOKUP(B3012,'Ma sector'!A:E,5,0)</f>
        <v>#N/A</v>
      </c>
    </row>
    <row r="3014" spans="34:34">
      <c r="AH3014" s="128" t="e">
        <f>VLOOKUP(B3013,'Ma sector'!A:E,5,0)</f>
        <v>#N/A</v>
      </c>
    </row>
    <row r="3015" spans="34:34">
      <c r="AH3015" s="128" t="e">
        <f>VLOOKUP(B3014,'Ma sector'!A:E,5,0)</f>
        <v>#N/A</v>
      </c>
    </row>
    <row r="3016" spans="34:34">
      <c r="AH3016" s="128" t="e">
        <f>VLOOKUP(B3015,'Ma sector'!A:E,5,0)</f>
        <v>#N/A</v>
      </c>
    </row>
    <row r="3017" spans="34:34">
      <c r="AH3017" s="128" t="e">
        <f>VLOOKUP(B3016,'Ma sector'!A:E,5,0)</f>
        <v>#N/A</v>
      </c>
    </row>
    <row r="3018" spans="34:34">
      <c r="AH3018" s="128" t="e">
        <f>VLOOKUP(B3017,'Ma sector'!A:E,5,0)</f>
        <v>#N/A</v>
      </c>
    </row>
    <row r="3019" spans="34:34">
      <c r="AH3019" s="128" t="e">
        <f>VLOOKUP(B3018,'Ma sector'!A:E,5,0)</f>
        <v>#N/A</v>
      </c>
    </row>
    <row r="3020" spans="34:34">
      <c r="AH3020" s="128" t="e">
        <f>VLOOKUP(B3019,'Ma sector'!A:E,5,0)</f>
        <v>#N/A</v>
      </c>
    </row>
    <row r="3021" spans="34:34">
      <c r="AH3021" s="128" t="e">
        <f>VLOOKUP(B3020,'Ma sector'!A:E,5,0)</f>
        <v>#N/A</v>
      </c>
    </row>
    <row r="3022" spans="34:34">
      <c r="AH3022" s="128" t="e">
        <f>VLOOKUP(B3021,'Ma sector'!A:E,5,0)</f>
        <v>#N/A</v>
      </c>
    </row>
    <row r="3023" spans="34:34">
      <c r="AH3023" s="128" t="e">
        <f>VLOOKUP(B3022,'Ma sector'!A:E,5,0)</f>
        <v>#N/A</v>
      </c>
    </row>
    <row r="3024" spans="34:34">
      <c r="AH3024" s="128" t="e">
        <f>VLOOKUP(B3023,'Ma sector'!A:E,5,0)</f>
        <v>#N/A</v>
      </c>
    </row>
    <row r="3025" spans="34:34">
      <c r="AH3025" s="128" t="e">
        <f>VLOOKUP(B3024,'Ma sector'!A:E,5,0)</f>
        <v>#N/A</v>
      </c>
    </row>
    <row r="3026" spans="34:34">
      <c r="AH3026" s="128" t="e">
        <f>VLOOKUP(B3025,'Ma sector'!A:E,5,0)</f>
        <v>#N/A</v>
      </c>
    </row>
    <row r="3027" spans="34:34">
      <c r="AH3027" s="128" t="e">
        <f>VLOOKUP(B3026,'Ma sector'!A:E,5,0)</f>
        <v>#N/A</v>
      </c>
    </row>
    <row r="3028" spans="34:34">
      <c r="AH3028" s="128" t="e">
        <f>VLOOKUP(B3027,'Ma sector'!A:E,5,0)</f>
        <v>#N/A</v>
      </c>
    </row>
    <row r="3029" spans="34:34">
      <c r="AH3029" s="128" t="e">
        <f>VLOOKUP(B3028,'Ma sector'!A:E,5,0)</f>
        <v>#N/A</v>
      </c>
    </row>
    <row r="3030" spans="34:34">
      <c r="AH3030" s="128" t="e">
        <f>VLOOKUP(B3029,'Ma sector'!A:E,5,0)</f>
        <v>#N/A</v>
      </c>
    </row>
    <row r="3031" spans="34:34">
      <c r="AH3031" s="128" t="e">
        <f>VLOOKUP(B3030,'Ma sector'!A:E,5,0)</f>
        <v>#N/A</v>
      </c>
    </row>
    <row r="3032" spans="34:34">
      <c r="AH3032" s="128" t="e">
        <f>VLOOKUP(B3031,'Ma sector'!A:E,5,0)</f>
        <v>#N/A</v>
      </c>
    </row>
    <row r="3033" spans="34:34">
      <c r="AH3033" s="128" t="e">
        <f>VLOOKUP(B3032,'Ma sector'!A:E,5,0)</f>
        <v>#N/A</v>
      </c>
    </row>
    <row r="3034" spans="34:34">
      <c r="AH3034" s="128" t="e">
        <f>VLOOKUP(B3033,'Ma sector'!A:E,5,0)</f>
        <v>#N/A</v>
      </c>
    </row>
    <row r="3035" spans="34:34">
      <c r="AH3035" s="128" t="e">
        <f>VLOOKUP(B3034,'Ma sector'!A:E,5,0)</f>
        <v>#N/A</v>
      </c>
    </row>
    <row r="3036" spans="34:34">
      <c r="AH3036" s="128" t="e">
        <f>VLOOKUP(B3035,'Ma sector'!A:E,5,0)</f>
        <v>#N/A</v>
      </c>
    </row>
    <row r="3037" spans="34:34">
      <c r="AH3037" s="128" t="e">
        <f>VLOOKUP(B3036,'Ma sector'!A:E,5,0)</f>
        <v>#N/A</v>
      </c>
    </row>
    <row r="3038" spans="34:34">
      <c r="AH3038" s="128" t="e">
        <f>VLOOKUP(B3037,'Ma sector'!A:E,5,0)</f>
        <v>#N/A</v>
      </c>
    </row>
    <row r="3039" spans="34:34">
      <c r="AH3039" s="128" t="e">
        <f>VLOOKUP(B3038,'Ma sector'!A:E,5,0)</f>
        <v>#N/A</v>
      </c>
    </row>
    <row r="3040" spans="34:34">
      <c r="AH3040" s="128" t="e">
        <f>VLOOKUP(B3039,'Ma sector'!A:E,5,0)</f>
        <v>#N/A</v>
      </c>
    </row>
    <row r="3041" spans="34:34">
      <c r="AH3041" s="128" t="e">
        <f>VLOOKUP(B3040,'Ma sector'!A:E,5,0)</f>
        <v>#N/A</v>
      </c>
    </row>
    <row r="3042" spans="34:34">
      <c r="AH3042" s="128" t="e">
        <f>VLOOKUP(B3041,'Ma sector'!A:E,5,0)</f>
        <v>#N/A</v>
      </c>
    </row>
    <row r="3043" spans="34:34">
      <c r="AH3043" s="128" t="e">
        <f>VLOOKUP(B3042,'Ma sector'!A:E,5,0)</f>
        <v>#N/A</v>
      </c>
    </row>
    <row r="3044" spans="34:34">
      <c r="AH3044" s="128" t="e">
        <f>VLOOKUP(B3043,'Ma sector'!A:E,5,0)</f>
        <v>#N/A</v>
      </c>
    </row>
    <row r="3045" spans="34:34">
      <c r="AH3045" s="128" t="e">
        <f>VLOOKUP(B3044,'Ma sector'!A:E,5,0)</f>
        <v>#N/A</v>
      </c>
    </row>
    <row r="3046" spans="34:34">
      <c r="AH3046" s="128" t="e">
        <f>VLOOKUP(B3045,'Ma sector'!A:E,5,0)</f>
        <v>#N/A</v>
      </c>
    </row>
    <row r="3047" spans="34:34">
      <c r="AH3047" s="128" t="e">
        <f>VLOOKUP(B3046,'Ma sector'!A:E,5,0)</f>
        <v>#N/A</v>
      </c>
    </row>
    <row r="3048" spans="34:34">
      <c r="AH3048" s="128" t="e">
        <f>VLOOKUP(B3047,'Ma sector'!A:E,5,0)</f>
        <v>#N/A</v>
      </c>
    </row>
    <row r="3049" spans="34:34">
      <c r="AH3049" s="128" t="e">
        <f>VLOOKUP(B3048,'Ma sector'!A:E,5,0)</f>
        <v>#N/A</v>
      </c>
    </row>
    <row r="3050" spans="34:34">
      <c r="AH3050" s="128" t="e">
        <f>VLOOKUP(B3049,'Ma sector'!A:E,5,0)</f>
        <v>#N/A</v>
      </c>
    </row>
    <row r="3051" spans="34:34">
      <c r="AH3051" s="128" t="e">
        <f>VLOOKUP(B3050,'Ma sector'!A:E,5,0)</f>
        <v>#N/A</v>
      </c>
    </row>
    <row r="3052" spans="34:34">
      <c r="AH3052" s="128" t="e">
        <f>VLOOKUP(B3051,'Ma sector'!A:E,5,0)</f>
        <v>#N/A</v>
      </c>
    </row>
    <row r="3053" spans="34:34">
      <c r="AH3053" s="128" t="e">
        <f>VLOOKUP(B3052,'Ma sector'!A:E,5,0)</f>
        <v>#N/A</v>
      </c>
    </row>
    <row r="3054" spans="34:34">
      <c r="AH3054" s="128" t="e">
        <f>VLOOKUP(B3053,'Ma sector'!A:E,5,0)</f>
        <v>#N/A</v>
      </c>
    </row>
    <row r="3055" spans="34:34">
      <c r="AH3055" s="128" t="e">
        <f>VLOOKUP(B3054,'Ma sector'!A:E,5,0)</f>
        <v>#N/A</v>
      </c>
    </row>
    <row r="3056" spans="34:34">
      <c r="AH3056" s="128" t="e">
        <f>VLOOKUP(B3055,'Ma sector'!A:E,5,0)</f>
        <v>#N/A</v>
      </c>
    </row>
    <row r="3057" spans="34:34">
      <c r="AH3057" s="128" t="e">
        <f>VLOOKUP(B3056,'Ma sector'!A:E,5,0)</f>
        <v>#N/A</v>
      </c>
    </row>
    <row r="3058" spans="34:34">
      <c r="AH3058" s="128" t="e">
        <f>VLOOKUP(B3057,'Ma sector'!A:E,5,0)</f>
        <v>#N/A</v>
      </c>
    </row>
    <row r="3059" spans="34:34">
      <c r="AH3059" s="128" t="e">
        <f>VLOOKUP(B3058,'Ma sector'!A:E,5,0)</f>
        <v>#N/A</v>
      </c>
    </row>
    <row r="3060" spans="34:34">
      <c r="AH3060" s="128" t="e">
        <f>VLOOKUP(B3059,'Ma sector'!A:E,5,0)</f>
        <v>#N/A</v>
      </c>
    </row>
    <row r="3061" spans="34:34">
      <c r="AH3061" s="128" t="e">
        <f>VLOOKUP(B3060,'Ma sector'!A:E,5,0)</f>
        <v>#N/A</v>
      </c>
    </row>
    <row r="3062" spans="34:34">
      <c r="AH3062" s="128" t="e">
        <f>VLOOKUP(B3061,'Ma sector'!A:E,5,0)</f>
        <v>#N/A</v>
      </c>
    </row>
    <row r="3063" spans="34:34">
      <c r="AH3063" s="128" t="e">
        <f>VLOOKUP(B3062,'Ma sector'!A:E,5,0)</f>
        <v>#N/A</v>
      </c>
    </row>
    <row r="3064" spans="34:34">
      <c r="AH3064" s="128" t="e">
        <f>VLOOKUP(B3063,'Ma sector'!A:E,5,0)</f>
        <v>#N/A</v>
      </c>
    </row>
    <row r="3065" spans="34:34">
      <c r="AH3065" s="128" t="e">
        <f>VLOOKUP(B3064,'Ma sector'!A:E,5,0)</f>
        <v>#N/A</v>
      </c>
    </row>
    <row r="3066" spans="34:34">
      <c r="AH3066" s="128" t="e">
        <f>VLOOKUP(B3065,'Ma sector'!A:E,5,0)</f>
        <v>#N/A</v>
      </c>
    </row>
    <row r="3067" spans="34:34">
      <c r="AH3067" s="128" t="e">
        <f>VLOOKUP(B3066,'Ma sector'!A:E,5,0)</f>
        <v>#N/A</v>
      </c>
    </row>
    <row r="3068" spans="34:34">
      <c r="AH3068" s="128" t="e">
        <f>VLOOKUP(B3067,'Ma sector'!A:E,5,0)</f>
        <v>#N/A</v>
      </c>
    </row>
    <row r="3069" spans="34:34">
      <c r="AH3069" s="128" t="e">
        <f>VLOOKUP(B3068,'Ma sector'!A:E,5,0)</f>
        <v>#N/A</v>
      </c>
    </row>
    <row r="3070" spans="34:34">
      <c r="AH3070" s="128" t="e">
        <f>VLOOKUP(B3069,'Ma sector'!A:E,5,0)</f>
        <v>#N/A</v>
      </c>
    </row>
    <row r="3071" spans="34:34">
      <c r="AH3071" s="128" t="e">
        <f>VLOOKUP(B3070,'Ma sector'!A:E,5,0)</f>
        <v>#N/A</v>
      </c>
    </row>
    <row r="3072" spans="34:34">
      <c r="AH3072" s="128" t="e">
        <f>VLOOKUP(B3071,'Ma sector'!A:E,5,0)</f>
        <v>#N/A</v>
      </c>
    </row>
    <row r="3073" spans="34:34">
      <c r="AH3073" s="128" t="e">
        <f>VLOOKUP(B3072,'Ma sector'!A:E,5,0)</f>
        <v>#N/A</v>
      </c>
    </row>
    <row r="3074" spans="34:34">
      <c r="AH3074" s="128" t="e">
        <f>VLOOKUP(B3073,'Ma sector'!A:E,5,0)</f>
        <v>#N/A</v>
      </c>
    </row>
    <row r="3075" spans="34:34">
      <c r="AH3075" s="128" t="e">
        <f>VLOOKUP(B3074,'Ma sector'!A:E,5,0)</f>
        <v>#N/A</v>
      </c>
    </row>
    <row r="3076" spans="34:34">
      <c r="AH3076" s="128" t="e">
        <f>VLOOKUP(B3075,'Ma sector'!A:E,5,0)</f>
        <v>#N/A</v>
      </c>
    </row>
    <row r="3077" spans="34:34">
      <c r="AH3077" s="128" t="e">
        <f>VLOOKUP(B3076,'Ma sector'!A:E,5,0)</f>
        <v>#N/A</v>
      </c>
    </row>
    <row r="3078" spans="34:34">
      <c r="AH3078" s="128" t="e">
        <f>VLOOKUP(B3077,'Ma sector'!A:E,5,0)</f>
        <v>#N/A</v>
      </c>
    </row>
    <row r="3079" spans="34:34">
      <c r="AH3079" s="128" t="e">
        <f>VLOOKUP(B3078,'Ma sector'!A:E,5,0)</f>
        <v>#N/A</v>
      </c>
    </row>
    <row r="3080" spans="34:34">
      <c r="AH3080" s="128" t="e">
        <f>VLOOKUP(B3079,'Ma sector'!A:E,5,0)</f>
        <v>#N/A</v>
      </c>
    </row>
    <row r="3081" spans="34:34">
      <c r="AH3081" s="128" t="e">
        <f>VLOOKUP(B3080,'Ma sector'!A:E,5,0)</f>
        <v>#N/A</v>
      </c>
    </row>
    <row r="3082" spans="34:34">
      <c r="AH3082" s="128" t="e">
        <f>VLOOKUP(B3081,'Ma sector'!A:E,5,0)</f>
        <v>#N/A</v>
      </c>
    </row>
    <row r="3083" spans="34:34">
      <c r="AH3083" s="128" t="e">
        <f>VLOOKUP(B3082,'Ma sector'!A:E,5,0)</f>
        <v>#N/A</v>
      </c>
    </row>
    <row r="3084" spans="34:34">
      <c r="AH3084" s="128" t="e">
        <f>VLOOKUP(B3083,'Ma sector'!A:E,5,0)</f>
        <v>#N/A</v>
      </c>
    </row>
    <row r="3085" spans="34:34">
      <c r="AH3085" s="128" t="e">
        <f>VLOOKUP(B3084,'Ma sector'!A:E,5,0)</f>
        <v>#N/A</v>
      </c>
    </row>
    <row r="3086" spans="34:34">
      <c r="AH3086" s="128" t="e">
        <f>VLOOKUP(B3085,'Ma sector'!A:E,5,0)</f>
        <v>#N/A</v>
      </c>
    </row>
    <row r="3087" spans="34:34">
      <c r="AH3087" s="128" t="e">
        <f>VLOOKUP(B3086,'Ma sector'!A:E,5,0)</f>
        <v>#N/A</v>
      </c>
    </row>
    <row r="3088" spans="34:34">
      <c r="AH3088" s="128" t="e">
        <f>VLOOKUP(B3087,'Ma sector'!A:E,5,0)</f>
        <v>#N/A</v>
      </c>
    </row>
    <row r="3089" spans="34:34">
      <c r="AH3089" s="128" t="e">
        <f>VLOOKUP(B3088,'Ma sector'!A:E,5,0)</f>
        <v>#N/A</v>
      </c>
    </row>
    <row r="3090" spans="34:34">
      <c r="AH3090" s="128" t="e">
        <f>VLOOKUP(B3089,'Ma sector'!A:E,5,0)</f>
        <v>#N/A</v>
      </c>
    </row>
    <row r="3091" spans="34:34">
      <c r="AH3091" s="128" t="e">
        <f>VLOOKUP(B3090,'Ma sector'!A:E,5,0)</f>
        <v>#N/A</v>
      </c>
    </row>
    <row r="3092" spans="34:34">
      <c r="AH3092" s="128" t="e">
        <f>VLOOKUP(B3091,'Ma sector'!A:E,5,0)</f>
        <v>#N/A</v>
      </c>
    </row>
    <row r="3093" spans="34:34">
      <c r="AH3093" s="128" t="e">
        <f>VLOOKUP(B3092,'Ma sector'!A:E,5,0)</f>
        <v>#N/A</v>
      </c>
    </row>
    <row r="3094" spans="34:34">
      <c r="AH3094" s="128" t="e">
        <f>VLOOKUP(B3093,'Ma sector'!A:E,5,0)</f>
        <v>#N/A</v>
      </c>
    </row>
    <row r="3095" spans="34:34">
      <c r="AH3095" s="128" t="e">
        <f>VLOOKUP(B3094,'Ma sector'!A:E,5,0)</f>
        <v>#N/A</v>
      </c>
    </row>
    <row r="3096" spans="34:34">
      <c r="AH3096" s="128" t="e">
        <f>VLOOKUP(B3095,'Ma sector'!A:E,5,0)</f>
        <v>#N/A</v>
      </c>
    </row>
    <row r="3097" spans="34:34">
      <c r="AH3097" s="128" t="e">
        <f>VLOOKUP(B3096,'Ma sector'!A:E,5,0)</f>
        <v>#N/A</v>
      </c>
    </row>
    <row r="3098" spans="34:34">
      <c r="AH3098" s="128" t="e">
        <f>VLOOKUP(B3097,'Ma sector'!A:E,5,0)</f>
        <v>#N/A</v>
      </c>
    </row>
    <row r="3099" spans="34:34">
      <c r="AH3099" s="128" t="e">
        <f>VLOOKUP(B3098,'Ma sector'!A:E,5,0)</f>
        <v>#N/A</v>
      </c>
    </row>
    <row r="3100" spans="34:34">
      <c r="AH3100" s="128" t="e">
        <f>VLOOKUP(B3099,'Ma sector'!A:E,5,0)</f>
        <v>#N/A</v>
      </c>
    </row>
    <row r="3101" spans="34:34">
      <c r="AH3101" s="128" t="e">
        <f>VLOOKUP(B3100,'Ma sector'!A:E,5,0)</f>
        <v>#N/A</v>
      </c>
    </row>
    <row r="3102" spans="34:34">
      <c r="AH3102" s="128" t="e">
        <f>VLOOKUP(B3101,'Ma sector'!A:E,5,0)</f>
        <v>#N/A</v>
      </c>
    </row>
    <row r="3103" spans="34:34">
      <c r="AH3103" s="128" t="e">
        <f>VLOOKUP(B3102,'Ma sector'!A:E,5,0)</f>
        <v>#N/A</v>
      </c>
    </row>
    <row r="3104" spans="34:34">
      <c r="AH3104" s="128" t="e">
        <f>VLOOKUP(B3103,'Ma sector'!A:E,5,0)</f>
        <v>#N/A</v>
      </c>
    </row>
    <row r="3105" spans="34:34">
      <c r="AH3105" s="128" t="e">
        <f>VLOOKUP(B3104,'Ma sector'!A:E,5,0)</f>
        <v>#N/A</v>
      </c>
    </row>
    <row r="3106" spans="34:34">
      <c r="AH3106" s="128" t="e">
        <f>VLOOKUP(B3105,'Ma sector'!A:E,5,0)</f>
        <v>#N/A</v>
      </c>
    </row>
    <row r="3107" spans="34:34">
      <c r="AH3107" s="128" t="e">
        <f>VLOOKUP(B3106,'Ma sector'!A:E,5,0)</f>
        <v>#N/A</v>
      </c>
    </row>
    <row r="3108" spans="34:34">
      <c r="AH3108" s="128" t="e">
        <f>VLOOKUP(B3107,'Ma sector'!A:E,5,0)</f>
        <v>#N/A</v>
      </c>
    </row>
    <row r="3109" spans="34:34">
      <c r="AH3109" s="128" t="e">
        <f>VLOOKUP(B3108,'Ma sector'!A:E,5,0)</f>
        <v>#N/A</v>
      </c>
    </row>
    <row r="3110" spans="34:34">
      <c r="AH3110" s="128" t="e">
        <f>VLOOKUP(B3109,'Ma sector'!A:E,5,0)</f>
        <v>#N/A</v>
      </c>
    </row>
    <row r="3111" spans="34:34">
      <c r="AH3111" s="128" t="e">
        <f>VLOOKUP(B3110,'Ma sector'!A:E,5,0)</f>
        <v>#N/A</v>
      </c>
    </row>
    <row r="3112" spans="34:34">
      <c r="AH3112" s="128" t="e">
        <f>VLOOKUP(B3111,'Ma sector'!A:E,5,0)</f>
        <v>#N/A</v>
      </c>
    </row>
    <row r="3113" spans="34:34">
      <c r="AH3113" s="128" t="e">
        <f>VLOOKUP(B3112,'Ma sector'!A:E,5,0)</f>
        <v>#N/A</v>
      </c>
    </row>
    <row r="3114" spans="34:34">
      <c r="AH3114" s="128" t="e">
        <f>VLOOKUP(B3113,'Ma sector'!A:E,5,0)</f>
        <v>#N/A</v>
      </c>
    </row>
    <row r="3115" spans="34:34">
      <c r="AH3115" s="128" t="e">
        <f>VLOOKUP(B3114,'Ma sector'!A:E,5,0)</f>
        <v>#N/A</v>
      </c>
    </row>
    <row r="3116" spans="34:34">
      <c r="AH3116" s="128" t="e">
        <f>VLOOKUP(B3115,'Ma sector'!A:E,5,0)</f>
        <v>#N/A</v>
      </c>
    </row>
    <row r="3117" spans="34:34">
      <c r="AH3117" s="128" t="e">
        <f>VLOOKUP(B3116,'Ma sector'!A:E,5,0)</f>
        <v>#N/A</v>
      </c>
    </row>
    <row r="3118" spans="34:34">
      <c r="AH3118" s="128" t="e">
        <f>VLOOKUP(B3117,'Ma sector'!A:E,5,0)</f>
        <v>#N/A</v>
      </c>
    </row>
    <row r="3119" spans="34:34">
      <c r="AH3119" s="128" t="e">
        <f>VLOOKUP(B3118,'Ma sector'!A:E,5,0)</f>
        <v>#N/A</v>
      </c>
    </row>
    <row r="3120" spans="34:34">
      <c r="AH3120" s="128" t="e">
        <f>VLOOKUP(B3119,'Ma sector'!A:E,5,0)</f>
        <v>#N/A</v>
      </c>
    </row>
    <row r="3121" spans="34:34">
      <c r="AH3121" s="128" t="e">
        <f>VLOOKUP(B3120,'Ma sector'!A:E,5,0)</f>
        <v>#N/A</v>
      </c>
    </row>
    <row r="3122" spans="34:34">
      <c r="AH3122" s="128" t="e">
        <f>VLOOKUP(B3121,'Ma sector'!A:E,5,0)</f>
        <v>#N/A</v>
      </c>
    </row>
    <row r="3123" spans="34:34">
      <c r="AH3123" s="128" t="e">
        <f>VLOOKUP(B3122,'Ma sector'!A:E,5,0)</f>
        <v>#N/A</v>
      </c>
    </row>
    <row r="3124" spans="34:34">
      <c r="AH3124" s="128" t="e">
        <f>VLOOKUP(B3123,'Ma sector'!A:E,5,0)</f>
        <v>#N/A</v>
      </c>
    </row>
    <row r="3125" spans="34:34">
      <c r="AH3125" s="128" t="e">
        <f>VLOOKUP(B3124,'Ma sector'!A:E,5,0)</f>
        <v>#N/A</v>
      </c>
    </row>
    <row r="3126" spans="34:34">
      <c r="AH3126" s="128" t="e">
        <f>VLOOKUP(B3125,'Ma sector'!A:E,5,0)</f>
        <v>#N/A</v>
      </c>
    </row>
    <row r="3127" spans="34:34">
      <c r="AH3127" s="128" t="e">
        <f>VLOOKUP(B3126,'Ma sector'!A:E,5,0)</f>
        <v>#N/A</v>
      </c>
    </row>
    <row r="3128" spans="34:34">
      <c r="AH3128" s="128" t="e">
        <f>VLOOKUP(B3127,'Ma sector'!A:E,5,0)</f>
        <v>#N/A</v>
      </c>
    </row>
    <row r="3129" spans="34:34">
      <c r="AH3129" s="128" t="e">
        <f>VLOOKUP(B3128,'Ma sector'!A:E,5,0)</f>
        <v>#N/A</v>
      </c>
    </row>
    <row r="3130" spans="34:34">
      <c r="AH3130" s="128" t="e">
        <f>VLOOKUP(B3129,'Ma sector'!A:E,5,0)</f>
        <v>#N/A</v>
      </c>
    </row>
    <row r="3131" spans="34:34">
      <c r="AH3131" s="128" t="e">
        <f>VLOOKUP(B3130,'Ma sector'!A:E,5,0)</f>
        <v>#N/A</v>
      </c>
    </row>
    <row r="3132" spans="34:34">
      <c r="AH3132" s="128" t="e">
        <f>VLOOKUP(B3131,'Ma sector'!A:E,5,0)</f>
        <v>#N/A</v>
      </c>
    </row>
    <row r="3133" spans="34:34">
      <c r="AH3133" s="128" t="e">
        <f>VLOOKUP(B3132,'Ma sector'!A:E,5,0)</f>
        <v>#N/A</v>
      </c>
    </row>
    <row r="3134" spans="34:34">
      <c r="AH3134" s="128" t="e">
        <f>VLOOKUP(B3133,'Ma sector'!A:E,5,0)</f>
        <v>#N/A</v>
      </c>
    </row>
    <row r="3135" spans="34:34">
      <c r="AH3135" s="128" t="e">
        <f>VLOOKUP(B3134,'Ma sector'!A:E,5,0)</f>
        <v>#N/A</v>
      </c>
    </row>
    <row r="3136" spans="34:34">
      <c r="AH3136" s="128" t="e">
        <f>VLOOKUP(B3135,'Ma sector'!A:E,5,0)</f>
        <v>#N/A</v>
      </c>
    </row>
    <row r="3137" spans="34:34">
      <c r="AH3137" s="128" t="e">
        <f>VLOOKUP(B3136,'Ma sector'!A:E,5,0)</f>
        <v>#N/A</v>
      </c>
    </row>
    <row r="3138" spans="34:34">
      <c r="AH3138" s="128" t="e">
        <f>VLOOKUP(B3137,'Ma sector'!A:E,5,0)</f>
        <v>#N/A</v>
      </c>
    </row>
    <row r="3139" spans="34:34">
      <c r="AH3139" s="128" t="e">
        <f>VLOOKUP(B3138,'Ma sector'!A:E,5,0)</f>
        <v>#N/A</v>
      </c>
    </row>
    <row r="3140" spans="34:34">
      <c r="AH3140" s="128" t="e">
        <f>VLOOKUP(B3139,'Ma sector'!A:E,5,0)</f>
        <v>#N/A</v>
      </c>
    </row>
    <row r="3141" spans="34:34">
      <c r="AH3141" s="128" t="e">
        <f>VLOOKUP(B3140,'Ma sector'!A:E,5,0)</f>
        <v>#N/A</v>
      </c>
    </row>
    <row r="3142" spans="34:34">
      <c r="AH3142" s="128" t="e">
        <f>VLOOKUP(B3141,'Ma sector'!A:E,5,0)</f>
        <v>#N/A</v>
      </c>
    </row>
    <row r="3143" spans="34:34">
      <c r="AH3143" s="128" t="e">
        <f>VLOOKUP(B3142,'Ma sector'!A:E,5,0)</f>
        <v>#N/A</v>
      </c>
    </row>
    <row r="3144" spans="34:34">
      <c r="AH3144" s="128" t="e">
        <f>VLOOKUP(B3143,'Ma sector'!A:E,5,0)</f>
        <v>#N/A</v>
      </c>
    </row>
    <row r="3145" spans="34:34">
      <c r="AH3145" s="128" t="e">
        <f>VLOOKUP(B3144,'Ma sector'!A:E,5,0)</f>
        <v>#N/A</v>
      </c>
    </row>
    <row r="3146" spans="34:34">
      <c r="AH3146" s="128" t="e">
        <f>VLOOKUP(B3145,'Ma sector'!A:E,5,0)</f>
        <v>#N/A</v>
      </c>
    </row>
    <row r="3147" spans="34:34">
      <c r="AH3147" s="128" t="e">
        <f>VLOOKUP(B3146,'Ma sector'!A:E,5,0)</f>
        <v>#N/A</v>
      </c>
    </row>
    <row r="3148" spans="34:34">
      <c r="AH3148" s="128" t="e">
        <f>VLOOKUP(B3147,'Ma sector'!A:E,5,0)</f>
        <v>#N/A</v>
      </c>
    </row>
    <row r="3149" spans="34:34">
      <c r="AH3149" s="128" t="e">
        <f>VLOOKUP(B3148,'Ma sector'!A:E,5,0)</f>
        <v>#N/A</v>
      </c>
    </row>
    <row r="3150" spans="34:34">
      <c r="AH3150" s="128" t="e">
        <f>VLOOKUP(B3149,'Ma sector'!A:E,5,0)</f>
        <v>#N/A</v>
      </c>
    </row>
    <row r="3151" spans="34:34">
      <c r="AH3151" s="128" t="e">
        <f>VLOOKUP(B3150,'Ma sector'!A:E,5,0)</f>
        <v>#N/A</v>
      </c>
    </row>
    <row r="3152" spans="34:34">
      <c r="AH3152" s="128" t="e">
        <f>VLOOKUP(B3151,'Ma sector'!A:E,5,0)</f>
        <v>#N/A</v>
      </c>
    </row>
    <row r="3153" spans="34:34">
      <c r="AH3153" s="128" t="e">
        <f>VLOOKUP(B3152,'Ma sector'!A:E,5,0)</f>
        <v>#N/A</v>
      </c>
    </row>
    <row r="3154" spans="34:34">
      <c r="AH3154" s="128" t="e">
        <f>VLOOKUP(B3153,'Ma sector'!A:E,5,0)</f>
        <v>#N/A</v>
      </c>
    </row>
    <row r="3155" spans="34:34">
      <c r="AH3155" s="128" t="e">
        <f>VLOOKUP(B3154,'Ma sector'!A:E,5,0)</f>
        <v>#N/A</v>
      </c>
    </row>
    <row r="3156" spans="34:34">
      <c r="AH3156" s="128" t="e">
        <f>VLOOKUP(B3155,'Ma sector'!A:E,5,0)</f>
        <v>#N/A</v>
      </c>
    </row>
    <row r="3157" spans="34:34">
      <c r="AH3157" s="128" t="e">
        <f>VLOOKUP(B3156,'Ma sector'!A:E,5,0)</f>
        <v>#N/A</v>
      </c>
    </row>
    <row r="3158" spans="34:34">
      <c r="AH3158" s="128" t="e">
        <f>VLOOKUP(B3157,'Ma sector'!A:E,5,0)</f>
        <v>#N/A</v>
      </c>
    </row>
    <row r="3159" spans="34:34">
      <c r="AH3159" s="128" t="e">
        <f>VLOOKUP(B3158,'Ma sector'!A:E,5,0)</f>
        <v>#N/A</v>
      </c>
    </row>
    <row r="3160" spans="34:34">
      <c r="AH3160" s="128" t="e">
        <f>VLOOKUP(B3159,'Ma sector'!A:E,5,0)</f>
        <v>#N/A</v>
      </c>
    </row>
    <row r="3161" spans="34:34">
      <c r="AH3161" s="128" t="e">
        <f>VLOOKUP(B3160,'Ma sector'!A:E,5,0)</f>
        <v>#N/A</v>
      </c>
    </row>
    <row r="3162" spans="34:34">
      <c r="AH3162" s="128" t="e">
        <f>VLOOKUP(B3161,'Ma sector'!A:E,5,0)</f>
        <v>#N/A</v>
      </c>
    </row>
    <row r="3163" spans="34:34">
      <c r="AH3163" s="128" t="e">
        <f>VLOOKUP(B3162,'Ma sector'!A:E,5,0)</f>
        <v>#N/A</v>
      </c>
    </row>
    <row r="3164" spans="34:34">
      <c r="AH3164" s="128" t="e">
        <f>VLOOKUP(B3163,'Ma sector'!A:E,5,0)</f>
        <v>#N/A</v>
      </c>
    </row>
    <row r="3165" spans="34:34">
      <c r="AH3165" s="128" t="e">
        <f>VLOOKUP(B3164,'Ma sector'!A:E,5,0)</f>
        <v>#N/A</v>
      </c>
    </row>
    <row r="3166" spans="34:34">
      <c r="AH3166" s="128" t="e">
        <f>VLOOKUP(B3165,'Ma sector'!A:E,5,0)</f>
        <v>#N/A</v>
      </c>
    </row>
    <row r="3167" spans="34:34">
      <c r="AH3167" s="128" t="e">
        <f>VLOOKUP(B3166,'Ma sector'!A:E,5,0)</f>
        <v>#N/A</v>
      </c>
    </row>
    <row r="3168" spans="34:34">
      <c r="AH3168" s="128" t="e">
        <f>VLOOKUP(B3167,'Ma sector'!A:E,5,0)</f>
        <v>#N/A</v>
      </c>
    </row>
    <row r="3169" spans="34:34">
      <c r="AH3169" s="128" t="e">
        <f>VLOOKUP(B3168,'Ma sector'!A:E,5,0)</f>
        <v>#N/A</v>
      </c>
    </row>
    <row r="3170" spans="34:34">
      <c r="AH3170" s="128" t="e">
        <f>VLOOKUP(B3169,'Ma sector'!A:E,5,0)</f>
        <v>#N/A</v>
      </c>
    </row>
    <row r="3171" spans="34:34">
      <c r="AH3171" s="128" t="e">
        <f>VLOOKUP(B3170,'Ma sector'!A:E,5,0)</f>
        <v>#N/A</v>
      </c>
    </row>
    <row r="3172" spans="34:34">
      <c r="AH3172" s="128" t="e">
        <f>VLOOKUP(B3171,'Ma sector'!A:E,5,0)</f>
        <v>#N/A</v>
      </c>
    </row>
    <row r="3173" spans="34:34">
      <c r="AH3173" s="128" t="e">
        <f>VLOOKUP(B3172,'Ma sector'!A:E,5,0)</f>
        <v>#N/A</v>
      </c>
    </row>
    <row r="3174" spans="34:34">
      <c r="AH3174" s="128" t="e">
        <f>VLOOKUP(B3173,'Ma sector'!A:E,5,0)</f>
        <v>#N/A</v>
      </c>
    </row>
    <row r="3175" spans="34:34">
      <c r="AH3175" s="128" t="e">
        <f>VLOOKUP(B3174,'Ma sector'!A:E,5,0)</f>
        <v>#N/A</v>
      </c>
    </row>
    <row r="3176" spans="34:34">
      <c r="AH3176" s="128" t="e">
        <f>VLOOKUP(B3175,'Ma sector'!A:E,5,0)</f>
        <v>#N/A</v>
      </c>
    </row>
    <row r="3177" spans="34:34">
      <c r="AH3177" s="128" t="e">
        <f>VLOOKUP(B3176,'Ma sector'!A:E,5,0)</f>
        <v>#N/A</v>
      </c>
    </row>
    <row r="3178" spans="34:34">
      <c r="AH3178" s="128" t="e">
        <f>VLOOKUP(B3177,'Ma sector'!A:E,5,0)</f>
        <v>#N/A</v>
      </c>
    </row>
    <row r="3179" spans="34:34">
      <c r="AH3179" s="128" t="e">
        <f>VLOOKUP(B3178,'Ma sector'!A:E,5,0)</f>
        <v>#N/A</v>
      </c>
    </row>
    <row r="3180" spans="34:34">
      <c r="AH3180" s="128" t="e">
        <f>VLOOKUP(B3179,'Ma sector'!A:E,5,0)</f>
        <v>#N/A</v>
      </c>
    </row>
    <row r="3181" spans="34:34">
      <c r="AH3181" s="128" t="e">
        <f>VLOOKUP(B3180,'Ma sector'!A:E,5,0)</f>
        <v>#N/A</v>
      </c>
    </row>
    <row r="3182" spans="34:34">
      <c r="AH3182" s="128" t="e">
        <f>VLOOKUP(B3181,'Ma sector'!A:E,5,0)</f>
        <v>#N/A</v>
      </c>
    </row>
    <row r="3183" spans="34:34">
      <c r="AH3183" s="128" t="e">
        <f>VLOOKUP(B3182,'Ma sector'!A:E,5,0)</f>
        <v>#N/A</v>
      </c>
    </row>
    <row r="3184" spans="34:34">
      <c r="AH3184" s="128" t="e">
        <f>VLOOKUP(B3183,'Ma sector'!A:E,5,0)</f>
        <v>#N/A</v>
      </c>
    </row>
    <row r="3185" spans="34:34">
      <c r="AH3185" s="128" t="e">
        <f>VLOOKUP(B3184,'Ma sector'!A:E,5,0)</f>
        <v>#N/A</v>
      </c>
    </row>
    <row r="3186" spans="34:34">
      <c r="AH3186" s="128" t="e">
        <f>VLOOKUP(B3185,'Ma sector'!A:E,5,0)</f>
        <v>#N/A</v>
      </c>
    </row>
    <row r="3187" spans="34:34">
      <c r="AH3187" s="128" t="e">
        <f>VLOOKUP(B3186,'Ma sector'!A:E,5,0)</f>
        <v>#N/A</v>
      </c>
    </row>
    <row r="3188" spans="34:34">
      <c r="AH3188" s="128" t="e">
        <f>VLOOKUP(B3187,'Ma sector'!A:E,5,0)</f>
        <v>#N/A</v>
      </c>
    </row>
    <row r="3189" spans="34:34">
      <c r="AH3189" s="128" t="e">
        <f>VLOOKUP(B3188,'Ma sector'!A:E,5,0)</f>
        <v>#N/A</v>
      </c>
    </row>
    <row r="3190" spans="34:34">
      <c r="AH3190" s="128" t="e">
        <f>VLOOKUP(B3189,'Ma sector'!A:E,5,0)</f>
        <v>#N/A</v>
      </c>
    </row>
    <row r="3191" spans="34:34">
      <c r="AH3191" s="128" t="e">
        <f>VLOOKUP(B3190,'Ma sector'!A:E,5,0)</f>
        <v>#N/A</v>
      </c>
    </row>
    <row r="3192" spans="34:34">
      <c r="AH3192" s="128" t="e">
        <f>VLOOKUP(B3191,'Ma sector'!A:E,5,0)</f>
        <v>#N/A</v>
      </c>
    </row>
    <row r="3193" spans="34:34">
      <c r="AH3193" s="128" t="e">
        <f>VLOOKUP(B3192,'Ma sector'!A:E,5,0)</f>
        <v>#N/A</v>
      </c>
    </row>
    <row r="3194" spans="34:34">
      <c r="AH3194" s="128" t="e">
        <f>VLOOKUP(B3193,'Ma sector'!A:E,5,0)</f>
        <v>#N/A</v>
      </c>
    </row>
    <row r="3195" spans="34:34">
      <c r="AH3195" s="128" t="e">
        <f>VLOOKUP(B3194,'Ma sector'!A:E,5,0)</f>
        <v>#N/A</v>
      </c>
    </row>
    <row r="3196" spans="34:34">
      <c r="AH3196" s="128" t="e">
        <f>VLOOKUP(B3195,'Ma sector'!A:E,5,0)</f>
        <v>#N/A</v>
      </c>
    </row>
    <row r="3197" spans="34:34">
      <c r="AH3197" s="128" t="e">
        <f>VLOOKUP(B3196,'Ma sector'!A:E,5,0)</f>
        <v>#N/A</v>
      </c>
    </row>
    <row r="3198" spans="34:34">
      <c r="AH3198" s="128" t="e">
        <f>VLOOKUP(B3197,'Ma sector'!A:E,5,0)</f>
        <v>#N/A</v>
      </c>
    </row>
    <row r="3199" spans="34:34">
      <c r="AH3199" s="128" t="e">
        <f>VLOOKUP(B3198,'Ma sector'!A:E,5,0)</f>
        <v>#N/A</v>
      </c>
    </row>
    <row r="3200" spans="34:34">
      <c r="AH3200" s="128" t="e">
        <f>VLOOKUP(B3199,'Ma sector'!A:E,5,0)</f>
        <v>#N/A</v>
      </c>
    </row>
    <row r="3201" spans="34:34">
      <c r="AH3201" s="128" t="e">
        <f>VLOOKUP(B3200,'Ma sector'!A:E,5,0)</f>
        <v>#N/A</v>
      </c>
    </row>
    <row r="3202" spans="34:34">
      <c r="AH3202" s="128" t="e">
        <f>VLOOKUP(B3201,'Ma sector'!A:E,5,0)</f>
        <v>#N/A</v>
      </c>
    </row>
    <row r="3203" spans="34:34">
      <c r="AH3203" s="128" t="e">
        <f>VLOOKUP(B3202,'Ma sector'!A:E,5,0)</f>
        <v>#N/A</v>
      </c>
    </row>
    <row r="3204" spans="34:34">
      <c r="AH3204" s="128" t="e">
        <f>VLOOKUP(B3203,'Ma sector'!A:E,5,0)</f>
        <v>#N/A</v>
      </c>
    </row>
    <row r="3205" spans="34:34">
      <c r="AH3205" s="128" t="e">
        <f>VLOOKUP(B3204,'Ma sector'!A:E,5,0)</f>
        <v>#N/A</v>
      </c>
    </row>
    <row r="3206" spans="34:34">
      <c r="AH3206" s="128" t="e">
        <f>VLOOKUP(B3205,'Ma sector'!A:E,5,0)</f>
        <v>#N/A</v>
      </c>
    </row>
    <row r="3207" spans="34:34">
      <c r="AH3207" s="128" t="e">
        <f>VLOOKUP(B3206,'Ma sector'!A:E,5,0)</f>
        <v>#N/A</v>
      </c>
    </row>
    <row r="3208" spans="34:34">
      <c r="AH3208" s="128" t="e">
        <f>VLOOKUP(B3207,'Ma sector'!A:E,5,0)</f>
        <v>#N/A</v>
      </c>
    </row>
    <row r="3209" spans="34:34">
      <c r="AH3209" s="128" t="e">
        <f>VLOOKUP(B3208,'Ma sector'!A:E,5,0)</f>
        <v>#N/A</v>
      </c>
    </row>
    <row r="3210" spans="34:34">
      <c r="AH3210" s="128" t="e">
        <f>VLOOKUP(B3209,'Ma sector'!A:E,5,0)</f>
        <v>#N/A</v>
      </c>
    </row>
    <row r="3211" spans="34:34">
      <c r="AH3211" s="128" t="e">
        <f>VLOOKUP(B3210,'Ma sector'!A:E,5,0)</f>
        <v>#N/A</v>
      </c>
    </row>
    <row r="3212" spans="34:34">
      <c r="AH3212" s="128" t="e">
        <f>VLOOKUP(B3211,'Ma sector'!A:E,5,0)</f>
        <v>#N/A</v>
      </c>
    </row>
    <row r="3213" spans="34:34">
      <c r="AH3213" s="128" t="e">
        <f>VLOOKUP(B3212,'Ma sector'!A:E,5,0)</f>
        <v>#N/A</v>
      </c>
    </row>
    <row r="3214" spans="34:34">
      <c r="AH3214" s="128" t="e">
        <f>VLOOKUP(B3213,'Ma sector'!A:E,5,0)</f>
        <v>#N/A</v>
      </c>
    </row>
    <row r="3215" spans="34:34">
      <c r="AH3215" s="128" t="e">
        <f>VLOOKUP(B3214,'Ma sector'!A:E,5,0)</f>
        <v>#N/A</v>
      </c>
    </row>
    <row r="3216" spans="34:34">
      <c r="AH3216" s="128" t="e">
        <f>VLOOKUP(B3215,'Ma sector'!A:E,5,0)</f>
        <v>#N/A</v>
      </c>
    </row>
    <row r="3217" spans="34:34">
      <c r="AH3217" s="128" t="e">
        <f>VLOOKUP(B3216,'Ma sector'!A:E,5,0)</f>
        <v>#N/A</v>
      </c>
    </row>
    <row r="3218" spans="34:34">
      <c r="AH3218" s="128" t="e">
        <f>VLOOKUP(B3217,'Ma sector'!A:E,5,0)</f>
        <v>#N/A</v>
      </c>
    </row>
    <row r="3219" spans="34:34">
      <c r="AH3219" s="128" t="e">
        <f>VLOOKUP(B3218,'Ma sector'!A:E,5,0)</f>
        <v>#N/A</v>
      </c>
    </row>
    <row r="3220" spans="34:34">
      <c r="AH3220" s="128" t="e">
        <f>VLOOKUP(B3219,'Ma sector'!A:E,5,0)</f>
        <v>#N/A</v>
      </c>
    </row>
    <row r="3221" spans="34:34">
      <c r="AH3221" s="128" t="e">
        <f>VLOOKUP(B3220,'Ma sector'!A:E,5,0)</f>
        <v>#N/A</v>
      </c>
    </row>
    <row r="3222" spans="34:34">
      <c r="AH3222" s="128" t="e">
        <f>VLOOKUP(B3221,'Ma sector'!A:E,5,0)</f>
        <v>#N/A</v>
      </c>
    </row>
    <row r="3223" spans="34:34">
      <c r="AH3223" s="128" t="e">
        <f>VLOOKUP(B3222,'Ma sector'!A:E,5,0)</f>
        <v>#N/A</v>
      </c>
    </row>
    <row r="3224" spans="34:34">
      <c r="AH3224" s="128" t="e">
        <f>VLOOKUP(B3223,'Ma sector'!A:E,5,0)</f>
        <v>#N/A</v>
      </c>
    </row>
    <row r="3225" spans="34:34">
      <c r="AH3225" s="128" t="e">
        <f>VLOOKUP(B3224,'Ma sector'!A:E,5,0)</f>
        <v>#N/A</v>
      </c>
    </row>
    <row r="3226" spans="34:34">
      <c r="AH3226" s="128" t="e">
        <f>VLOOKUP(B3225,'Ma sector'!A:E,5,0)</f>
        <v>#N/A</v>
      </c>
    </row>
    <row r="3227" spans="34:34">
      <c r="AH3227" s="128" t="e">
        <f>VLOOKUP(B3226,'Ma sector'!A:E,5,0)</f>
        <v>#N/A</v>
      </c>
    </row>
    <row r="3228" spans="34:34">
      <c r="AH3228" s="128" t="e">
        <f>VLOOKUP(B3227,'Ma sector'!A:E,5,0)</f>
        <v>#N/A</v>
      </c>
    </row>
    <row r="3229" spans="34:34">
      <c r="AH3229" s="128" t="e">
        <f>VLOOKUP(B3228,'Ma sector'!A:E,5,0)</f>
        <v>#N/A</v>
      </c>
    </row>
    <row r="3230" spans="34:34">
      <c r="AH3230" s="128" t="e">
        <f>VLOOKUP(B3229,'Ma sector'!A:E,5,0)</f>
        <v>#N/A</v>
      </c>
    </row>
    <row r="3231" spans="34:34">
      <c r="AH3231" s="128" t="e">
        <f>VLOOKUP(B3230,'Ma sector'!A:E,5,0)</f>
        <v>#N/A</v>
      </c>
    </row>
    <row r="3232" spans="34:34">
      <c r="AH3232" s="128" t="e">
        <f>VLOOKUP(B3231,'Ma sector'!A:E,5,0)</f>
        <v>#N/A</v>
      </c>
    </row>
    <row r="3233" spans="34:34">
      <c r="AH3233" s="128" t="e">
        <f>VLOOKUP(B3232,'Ma sector'!A:E,5,0)</f>
        <v>#N/A</v>
      </c>
    </row>
    <row r="3234" spans="34:34">
      <c r="AH3234" s="128" t="e">
        <f>VLOOKUP(B3233,'Ma sector'!A:E,5,0)</f>
        <v>#N/A</v>
      </c>
    </row>
    <row r="3235" spans="34:34">
      <c r="AH3235" s="128" t="e">
        <f>VLOOKUP(B3234,'Ma sector'!A:E,5,0)</f>
        <v>#N/A</v>
      </c>
    </row>
    <row r="3236" spans="34:34">
      <c r="AH3236" s="128" t="e">
        <f>VLOOKUP(B3235,'Ma sector'!A:E,5,0)</f>
        <v>#N/A</v>
      </c>
    </row>
    <row r="3237" spans="34:34">
      <c r="AH3237" s="128" t="e">
        <f>VLOOKUP(B3236,'Ma sector'!A:E,5,0)</f>
        <v>#N/A</v>
      </c>
    </row>
    <row r="3238" spans="34:34">
      <c r="AH3238" s="128" t="e">
        <f>VLOOKUP(B3237,'Ma sector'!A:E,5,0)</f>
        <v>#N/A</v>
      </c>
    </row>
    <row r="3239" spans="34:34">
      <c r="AH3239" s="128" t="e">
        <f>VLOOKUP(B3238,'Ma sector'!A:E,5,0)</f>
        <v>#N/A</v>
      </c>
    </row>
    <row r="3240" spans="34:34">
      <c r="AH3240" s="128" t="e">
        <f>VLOOKUP(B3239,'Ma sector'!A:E,5,0)</f>
        <v>#N/A</v>
      </c>
    </row>
    <row r="3241" spans="34:34">
      <c r="AH3241" s="128" t="e">
        <f>VLOOKUP(B3240,'Ma sector'!A:E,5,0)</f>
        <v>#N/A</v>
      </c>
    </row>
    <row r="3242" spans="34:34">
      <c r="AH3242" s="128" t="e">
        <f>VLOOKUP(B3241,'Ma sector'!A:E,5,0)</f>
        <v>#N/A</v>
      </c>
    </row>
    <row r="3243" spans="34:34">
      <c r="AH3243" s="128" t="e">
        <f>VLOOKUP(B3242,'Ma sector'!A:E,5,0)</f>
        <v>#N/A</v>
      </c>
    </row>
    <row r="3244" spans="34:34">
      <c r="AH3244" s="128" t="e">
        <f>VLOOKUP(B3243,'Ma sector'!A:E,5,0)</f>
        <v>#N/A</v>
      </c>
    </row>
    <row r="3245" spans="34:34">
      <c r="AH3245" s="128" t="e">
        <f>VLOOKUP(B3244,'Ma sector'!A:E,5,0)</f>
        <v>#N/A</v>
      </c>
    </row>
    <row r="3246" spans="34:34">
      <c r="AH3246" s="128" t="e">
        <f>VLOOKUP(B3245,'Ma sector'!A:E,5,0)</f>
        <v>#N/A</v>
      </c>
    </row>
    <row r="3247" spans="34:34">
      <c r="AH3247" s="128" t="e">
        <f>VLOOKUP(B3246,'Ma sector'!A:E,5,0)</f>
        <v>#N/A</v>
      </c>
    </row>
    <row r="3248" spans="34:34">
      <c r="AH3248" s="128" t="e">
        <f>VLOOKUP(B3247,'Ma sector'!A:E,5,0)</f>
        <v>#N/A</v>
      </c>
    </row>
    <row r="3249" spans="34:34">
      <c r="AH3249" s="128" t="e">
        <f>VLOOKUP(B3248,'Ma sector'!A:E,5,0)</f>
        <v>#N/A</v>
      </c>
    </row>
    <row r="3250" spans="34:34">
      <c r="AH3250" s="128" t="e">
        <f>VLOOKUP(B3249,'Ma sector'!A:E,5,0)</f>
        <v>#N/A</v>
      </c>
    </row>
    <row r="3251" spans="34:34">
      <c r="AH3251" s="128" t="e">
        <f>VLOOKUP(B3250,'Ma sector'!A:E,5,0)</f>
        <v>#N/A</v>
      </c>
    </row>
    <row r="3252" spans="34:34">
      <c r="AH3252" s="128" t="e">
        <f>VLOOKUP(B3251,'Ma sector'!A:E,5,0)</f>
        <v>#N/A</v>
      </c>
    </row>
    <row r="3253" spans="34:34">
      <c r="AH3253" s="128" t="e">
        <f>VLOOKUP(B3252,'Ma sector'!A:E,5,0)</f>
        <v>#N/A</v>
      </c>
    </row>
    <row r="3254" spans="34:34">
      <c r="AH3254" s="128" t="e">
        <f>VLOOKUP(B3253,'Ma sector'!A:E,5,0)</f>
        <v>#N/A</v>
      </c>
    </row>
    <row r="3255" spans="34:34">
      <c r="AH3255" s="128" t="e">
        <f>VLOOKUP(B3254,'Ma sector'!A:E,5,0)</f>
        <v>#N/A</v>
      </c>
    </row>
    <row r="3256" spans="34:34">
      <c r="AH3256" s="128" t="e">
        <f>VLOOKUP(B3255,'Ma sector'!A:E,5,0)</f>
        <v>#N/A</v>
      </c>
    </row>
    <row r="3257" spans="34:34">
      <c r="AH3257" s="128" t="e">
        <f>VLOOKUP(B3256,'Ma sector'!A:E,5,0)</f>
        <v>#N/A</v>
      </c>
    </row>
    <row r="3258" spans="34:34">
      <c r="AH3258" s="128" t="e">
        <f>VLOOKUP(B3257,'Ma sector'!A:E,5,0)</f>
        <v>#N/A</v>
      </c>
    </row>
    <row r="3259" spans="34:34">
      <c r="AH3259" s="128" t="e">
        <f>VLOOKUP(B3258,'Ma sector'!A:E,5,0)</f>
        <v>#N/A</v>
      </c>
    </row>
    <row r="3260" spans="34:34">
      <c r="AH3260" s="128" t="e">
        <f>VLOOKUP(B3259,'Ma sector'!A:E,5,0)</f>
        <v>#N/A</v>
      </c>
    </row>
    <row r="3261" spans="34:34">
      <c r="AH3261" s="128" t="e">
        <f>VLOOKUP(B3260,'Ma sector'!A:E,5,0)</f>
        <v>#N/A</v>
      </c>
    </row>
    <row r="3262" spans="34:34">
      <c r="AH3262" s="128" t="e">
        <f>VLOOKUP(B3261,'Ma sector'!A:E,5,0)</f>
        <v>#N/A</v>
      </c>
    </row>
    <row r="3263" spans="34:34">
      <c r="AH3263" s="128" t="e">
        <f>VLOOKUP(B3262,'Ma sector'!A:E,5,0)</f>
        <v>#N/A</v>
      </c>
    </row>
    <row r="3264" spans="34:34">
      <c r="AH3264" s="128" t="e">
        <f>VLOOKUP(B3263,'Ma sector'!A:E,5,0)</f>
        <v>#N/A</v>
      </c>
    </row>
    <row r="3265" spans="34:34">
      <c r="AH3265" s="128" t="e">
        <f>VLOOKUP(B3264,'Ma sector'!A:E,5,0)</f>
        <v>#N/A</v>
      </c>
    </row>
    <row r="3266" spans="34:34">
      <c r="AH3266" s="128" t="e">
        <f>VLOOKUP(B3265,'Ma sector'!A:E,5,0)</f>
        <v>#N/A</v>
      </c>
    </row>
    <row r="3267" spans="34:34">
      <c r="AH3267" s="128" t="e">
        <f>VLOOKUP(B3266,'Ma sector'!A:E,5,0)</f>
        <v>#N/A</v>
      </c>
    </row>
    <row r="3268" spans="34:34">
      <c r="AH3268" s="128" t="e">
        <f>VLOOKUP(B3267,'Ma sector'!A:E,5,0)</f>
        <v>#N/A</v>
      </c>
    </row>
    <row r="3269" spans="34:34">
      <c r="AH3269" s="128" t="e">
        <f>VLOOKUP(B3268,'Ma sector'!A:E,5,0)</f>
        <v>#N/A</v>
      </c>
    </row>
    <row r="3270" spans="34:34">
      <c r="AH3270" s="128" t="e">
        <f>VLOOKUP(B3269,'Ma sector'!A:E,5,0)</f>
        <v>#N/A</v>
      </c>
    </row>
    <row r="3271" spans="34:34">
      <c r="AH3271" s="128" t="e">
        <f>VLOOKUP(B3270,'Ma sector'!A:E,5,0)</f>
        <v>#N/A</v>
      </c>
    </row>
    <row r="3272" spans="34:34">
      <c r="AH3272" s="128" t="e">
        <f>VLOOKUP(B3271,'Ma sector'!A:E,5,0)</f>
        <v>#N/A</v>
      </c>
    </row>
    <row r="3273" spans="34:34">
      <c r="AH3273" s="128" t="e">
        <f>VLOOKUP(B3272,'Ma sector'!A:E,5,0)</f>
        <v>#N/A</v>
      </c>
    </row>
    <row r="3274" spans="34:34">
      <c r="AH3274" s="128" t="e">
        <f>VLOOKUP(B3273,'Ma sector'!A:E,5,0)</f>
        <v>#N/A</v>
      </c>
    </row>
    <row r="3275" spans="34:34">
      <c r="AH3275" s="128" t="e">
        <f>VLOOKUP(B3274,'Ma sector'!A:E,5,0)</f>
        <v>#N/A</v>
      </c>
    </row>
    <row r="3276" spans="34:34">
      <c r="AH3276" s="128" t="e">
        <f>VLOOKUP(B3275,'Ma sector'!A:E,5,0)</f>
        <v>#N/A</v>
      </c>
    </row>
    <row r="3277" spans="34:34">
      <c r="AH3277" s="128" t="e">
        <f>VLOOKUP(B3276,'Ma sector'!A:E,5,0)</f>
        <v>#N/A</v>
      </c>
    </row>
    <row r="3278" spans="34:34">
      <c r="AH3278" s="128" t="e">
        <f>VLOOKUP(B3277,'Ma sector'!A:E,5,0)</f>
        <v>#N/A</v>
      </c>
    </row>
    <row r="3279" spans="34:34">
      <c r="AH3279" s="128" t="e">
        <f>VLOOKUP(B3278,'Ma sector'!A:E,5,0)</f>
        <v>#N/A</v>
      </c>
    </row>
    <row r="3280" spans="34:34">
      <c r="AH3280" s="128" t="e">
        <f>VLOOKUP(B3279,'Ma sector'!A:E,5,0)</f>
        <v>#N/A</v>
      </c>
    </row>
    <row r="3281" spans="34:34">
      <c r="AH3281" s="128" t="e">
        <f>VLOOKUP(B3280,'Ma sector'!A:E,5,0)</f>
        <v>#N/A</v>
      </c>
    </row>
    <row r="3282" spans="34:34">
      <c r="AH3282" s="128" t="e">
        <f>VLOOKUP(B3281,'Ma sector'!A:E,5,0)</f>
        <v>#N/A</v>
      </c>
    </row>
    <row r="3283" spans="34:34">
      <c r="AH3283" s="128" t="e">
        <f>VLOOKUP(B3282,'Ma sector'!A:E,5,0)</f>
        <v>#N/A</v>
      </c>
    </row>
    <row r="3284" spans="34:34">
      <c r="AH3284" s="128" t="e">
        <f>VLOOKUP(B3283,'Ma sector'!A:E,5,0)</f>
        <v>#N/A</v>
      </c>
    </row>
    <row r="3285" spans="34:34">
      <c r="AH3285" s="128" t="e">
        <f>VLOOKUP(B3284,'Ma sector'!A:E,5,0)</f>
        <v>#N/A</v>
      </c>
    </row>
    <row r="3286" spans="34:34">
      <c r="AH3286" s="128" t="e">
        <f>VLOOKUP(B3285,'Ma sector'!A:E,5,0)</f>
        <v>#N/A</v>
      </c>
    </row>
    <row r="3287" spans="34:34">
      <c r="AH3287" s="128" t="e">
        <f>VLOOKUP(B3286,'Ma sector'!A:E,5,0)</f>
        <v>#N/A</v>
      </c>
    </row>
    <row r="3288" spans="34:34">
      <c r="AH3288" s="128" t="e">
        <f>VLOOKUP(B3287,'Ma sector'!A:E,5,0)</f>
        <v>#N/A</v>
      </c>
    </row>
    <row r="3289" spans="34:34">
      <c r="AH3289" s="128" t="e">
        <f>VLOOKUP(B3288,'Ma sector'!A:E,5,0)</f>
        <v>#N/A</v>
      </c>
    </row>
    <row r="3290" spans="34:34">
      <c r="AH3290" s="128" t="e">
        <f>VLOOKUP(B3289,'Ma sector'!A:E,5,0)</f>
        <v>#N/A</v>
      </c>
    </row>
    <row r="3291" spans="34:34">
      <c r="AH3291" s="128" t="e">
        <f>VLOOKUP(B3290,'Ma sector'!A:E,5,0)</f>
        <v>#N/A</v>
      </c>
    </row>
    <row r="3292" spans="34:34">
      <c r="AH3292" s="128" t="e">
        <f>VLOOKUP(B3291,'Ma sector'!A:E,5,0)</f>
        <v>#N/A</v>
      </c>
    </row>
    <row r="3293" spans="34:34">
      <c r="AH3293" s="128" t="e">
        <f>VLOOKUP(B3292,'Ma sector'!A:E,5,0)</f>
        <v>#N/A</v>
      </c>
    </row>
    <row r="3294" spans="34:34">
      <c r="AH3294" s="128" t="e">
        <f>VLOOKUP(B3293,'Ma sector'!A:E,5,0)</f>
        <v>#N/A</v>
      </c>
    </row>
    <row r="3295" spans="34:34">
      <c r="AH3295" s="128" t="e">
        <f>VLOOKUP(B3294,'Ma sector'!A:E,5,0)</f>
        <v>#N/A</v>
      </c>
    </row>
    <row r="3296" spans="34:34">
      <c r="AH3296" s="128" t="e">
        <f>VLOOKUP(B3295,'Ma sector'!A:E,5,0)</f>
        <v>#N/A</v>
      </c>
    </row>
    <row r="3297" spans="34:34">
      <c r="AH3297" s="128" t="e">
        <f>VLOOKUP(B3296,'Ma sector'!A:E,5,0)</f>
        <v>#N/A</v>
      </c>
    </row>
    <row r="3298" spans="34:34">
      <c r="AH3298" s="128" t="e">
        <f>VLOOKUP(B3297,'Ma sector'!A:E,5,0)</f>
        <v>#N/A</v>
      </c>
    </row>
    <row r="3299" spans="34:34">
      <c r="AH3299" s="128" t="e">
        <f>VLOOKUP(B3298,'Ma sector'!A:E,5,0)</f>
        <v>#N/A</v>
      </c>
    </row>
    <row r="3300" spans="34:34">
      <c r="AH3300" s="128" t="e">
        <f>VLOOKUP(B3299,'Ma sector'!A:E,5,0)</f>
        <v>#N/A</v>
      </c>
    </row>
    <row r="3301" spans="34:34">
      <c r="AH3301" s="128" t="e">
        <f>VLOOKUP(B3300,'Ma sector'!A:E,5,0)</f>
        <v>#N/A</v>
      </c>
    </row>
    <row r="3302" spans="34:34">
      <c r="AH3302" s="128" t="e">
        <f>VLOOKUP(B3301,'Ma sector'!A:E,5,0)</f>
        <v>#N/A</v>
      </c>
    </row>
    <row r="3303" spans="34:34">
      <c r="AH3303" s="128" t="e">
        <f>VLOOKUP(B3302,'Ma sector'!A:E,5,0)</f>
        <v>#N/A</v>
      </c>
    </row>
    <row r="3304" spans="34:34">
      <c r="AH3304" s="128" t="e">
        <f>VLOOKUP(B3303,'Ma sector'!A:E,5,0)</f>
        <v>#N/A</v>
      </c>
    </row>
    <row r="3305" spans="34:34">
      <c r="AH3305" s="128" t="e">
        <f>VLOOKUP(B3304,'Ma sector'!A:E,5,0)</f>
        <v>#N/A</v>
      </c>
    </row>
    <row r="3306" spans="34:34">
      <c r="AH3306" s="128" t="e">
        <f>VLOOKUP(B3305,'Ma sector'!A:E,5,0)</f>
        <v>#N/A</v>
      </c>
    </row>
    <row r="3307" spans="34:34">
      <c r="AH3307" s="128" t="e">
        <f>VLOOKUP(B3306,'Ma sector'!A:E,5,0)</f>
        <v>#N/A</v>
      </c>
    </row>
    <row r="3308" spans="34:34">
      <c r="AH3308" s="128" t="e">
        <f>VLOOKUP(B3307,'Ma sector'!A:E,5,0)</f>
        <v>#N/A</v>
      </c>
    </row>
    <row r="3309" spans="34:34">
      <c r="AH3309" s="128" t="e">
        <f>VLOOKUP(B3308,'Ma sector'!A:E,5,0)</f>
        <v>#N/A</v>
      </c>
    </row>
    <row r="3310" spans="34:34">
      <c r="AH3310" s="128" t="e">
        <f>VLOOKUP(B3309,'Ma sector'!A:E,5,0)</f>
        <v>#N/A</v>
      </c>
    </row>
    <row r="3311" spans="34:34">
      <c r="AH3311" s="128" t="e">
        <f>VLOOKUP(B3310,'Ma sector'!A:E,5,0)</f>
        <v>#N/A</v>
      </c>
    </row>
    <row r="3312" spans="34:34">
      <c r="AH3312" s="128" t="e">
        <f>VLOOKUP(B3311,'Ma sector'!A:E,5,0)</f>
        <v>#N/A</v>
      </c>
    </row>
    <row r="3313" spans="34:34">
      <c r="AH3313" s="128" t="e">
        <f>VLOOKUP(B3312,'Ma sector'!A:E,5,0)</f>
        <v>#N/A</v>
      </c>
    </row>
    <row r="3314" spans="34:34">
      <c r="AH3314" s="128" t="e">
        <f>VLOOKUP(B3313,'Ma sector'!A:E,5,0)</f>
        <v>#N/A</v>
      </c>
    </row>
    <row r="3315" spans="34:34">
      <c r="AH3315" s="128" t="e">
        <f>VLOOKUP(B3314,'Ma sector'!A:E,5,0)</f>
        <v>#N/A</v>
      </c>
    </row>
    <row r="3316" spans="34:34">
      <c r="AH3316" s="128" t="e">
        <f>VLOOKUP(B3315,'Ma sector'!A:E,5,0)</f>
        <v>#N/A</v>
      </c>
    </row>
    <row r="3317" spans="34:34">
      <c r="AH3317" s="128" t="e">
        <f>VLOOKUP(B3316,'Ma sector'!A:E,5,0)</f>
        <v>#N/A</v>
      </c>
    </row>
    <row r="3318" spans="34:34">
      <c r="AH3318" s="128" t="e">
        <f>VLOOKUP(B3317,'Ma sector'!A:E,5,0)</f>
        <v>#N/A</v>
      </c>
    </row>
    <row r="3319" spans="34:34">
      <c r="AH3319" s="128" t="e">
        <f>VLOOKUP(B3318,'Ma sector'!A:E,5,0)</f>
        <v>#N/A</v>
      </c>
    </row>
    <row r="3320" spans="34:34">
      <c r="AH3320" s="128" t="e">
        <f>VLOOKUP(B3319,'Ma sector'!A:E,5,0)</f>
        <v>#N/A</v>
      </c>
    </row>
    <row r="3321" spans="34:34">
      <c r="AH3321" s="128" t="e">
        <f>VLOOKUP(B3320,'Ma sector'!A:E,5,0)</f>
        <v>#N/A</v>
      </c>
    </row>
    <row r="3322" spans="34:34">
      <c r="AH3322" s="128" t="e">
        <f>VLOOKUP(B3321,'Ma sector'!A:E,5,0)</f>
        <v>#N/A</v>
      </c>
    </row>
    <row r="3323" spans="34:34">
      <c r="AH3323" s="128" t="e">
        <f>VLOOKUP(B3322,'Ma sector'!A:E,5,0)</f>
        <v>#N/A</v>
      </c>
    </row>
    <row r="3324" spans="34:34">
      <c r="AH3324" s="128" t="e">
        <f>VLOOKUP(B3323,'Ma sector'!A:E,5,0)</f>
        <v>#N/A</v>
      </c>
    </row>
    <row r="3325" spans="34:34">
      <c r="AH3325" s="128" t="e">
        <f>VLOOKUP(B3324,'Ma sector'!A:E,5,0)</f>
        <v>#N/A</v>
      </c>
    </row>
    <row r="3326" spans="34:34">
      <c r="AH3326" s="128" t="e">
        <f>VLOOKUP(B3325,'Ma sector'!A:E,5,0)</f>
        <v>#N/A</v>
      </c>
    </row>
    <row r="3327" spans="34:34">
      <c r="AH3327" s="128" t="e">
        <f>VLOOKUP(B3326,'Ma sector'!A:E,5,0)</f>
        <v>#N/A</v>
      </c>
    </row>
    <row r="3328" spans="34:34">
      <c r="AH3328" s="128" t="e">
        <f>VLOOKUP(B3327,'Ma sector'!A:E,5,0)</f>
        <v>#N/A</v>
      </c>
    </row>
    <row r="3329" spans="34:34">
      <c r="AH3329" s="128" t="e">
        <f>VLOOKUP(B3328,'Ma sector'!A:E,5,0)</f>
        <v>#N/A</v>
      </c>
    </row>
    <row r="3330" spans="34:34">
      <c r="AH3330" s="128" t="e">
        <f>VLOOKUP(B3329,'Ma sector'!A:E,5,0)</f>
        <v>#N/A</v>
      </c>
    </row>
    <row r="3331" spans="34:34">
      <c r="AH3331" s="128" t="e">
        <f>VLOOKUP(B3330,'Ma sector'!A:E,5,0)</f>
        <v>#N/A</v>
      </c>
    </row>
    <row r="3332" spans="34:34">
      <c r="AH3332" s="128" t="e">
        <f>VLOOKUP(B3331,'Ma sector'!A:E,5,0)</f>
        <v>#N/A</v>
      </c>
    </row>
    <row r="3333" spans="34:34">
      <c r="AH3333" s="128" t="e">
        <f>VLOOKUP(B3332,'Ma sector'!A:E,5,0)</f>
        <v>#N/A</v>
      </c>
    </row>
    <row r="3334" spans="34:34">
      <c r="AH3334" s="128" t="e">
        <f>VLOOKUP(B3333,'Ma sector'!A:E,5,0)</f>
        <v>#N/A</v>
      </c>
    </row>
    <row r="3335" spans="34:34">
      <c r="AH3335" s="128" t="e">
        <f>VLOOKUP(B3334,'Ma sector'!A:E,5,0)</f>
        <v>#N/A</v>
      </c>
    </row>
    <row r="3336" spans="34:34">
      <c r="AH3336" s="128" t="e">
        <f>VLOOKUP(B3335,'Ma sector'!A:E,5,0)</f>
        <v>#N/A</v>
      </c>
    </row>
    <row r="3337" spans="34:34">
      <c r="AH3337" s="128" t="e">
        <f>VLOOKUP(B3336,'Ma sector'!A:E,5,0)</f>
        <v>#N/A</v>
      </c>
    </row>
    <row r="3338" spans="34:34">
      <c r="AH3338" s="128" t="e">
        <f>VLOOKUP(B3337,'Ma sector'!A:E,5,0)</f>
        <v>#N/A</v>
      </c>
    </row>
    <row r="3339" spans="34:34">
      <c r="AH3339" s="128" t="e">
        <f>VLOOKUP(B3338,'Ma sector'!A:E,5,0)</f>
        <v>#N/A</v>
      </c>
    </row>
    <row r="3340" spans="34:34">
      <c r="AH3340" s="128" t="e">
        <f>VLOOKUP(B3339,'Ma sector'!A:E,5,0)</f>
        <v>#N/A</v>
      </c>
    </row>
    <row r="3341" spans="34:34">
      <c r="AH3341" s="128" t="e">
        <f>VLOOKUP(B3340,'Ma sector'!A:E,5,0)</f>
        <v>#N/A</v>
      </c>
    </row>
    <row r="3342" spans="34:34">
      <c r="AH3342" s="128" t="e">
        <f>VLOOKUP(B3341,'Ma sector'!A:E,5,0)</f>
        <v>#N/A</v>
      </c>
    </row>
    <row r="3343" spans="34:34">
      <c r="AH3343" s="128" t="e">
        <f>VLOOKUP(B3342,'Ma sector'!A:E,5,0)</f>
        <v>#N/A</v>
      </c>
    </row>
    <row r="3344" spans="34:34">
      <c r="AH3344" s="128" t="e">
        <f>VLOOKUP(B3343,'Ma sector'!A:E,5,0)</f>
        <v>#N/A</v>
      </c>
    </row>
    <row r="3345" spans="34:34">
      <c r="AH3345" s="128" t="e">
        <f>VLOOKUP(B3344,'Ma sector'!A:E,5,0)</f>
        <v>#N/A</v>
      </c>
    </row>
    <row r="3346" spans="34:34">
      <c r="AH3346" s="128" t="e">
        <f>VLOOKUP(B3345,'Ma sector'!A:E,5,0)</f>
        <v>#N/A</v>
      </c>
    </row>
    <row r="3347" spans="34:34">
      <c r="AH3347" s="128" t="e">
        <f>VLOOKUP(B3346,'Ma sector'!A:E,5,0)</f>
        <v>#N/A</v>
      </c>
    </row>
    <row r="3348" spans="34:34">
      <c r="AH3348" s="128" t="e">
        <f>VLOOKUP(B3347,'Ma sector'!A:E,5,0)</f>
        <v>#N/A</v>
      </c>
    </row>
    <row r="3349" spans="34:34">
      <c r="AH3349" s="128" t="e">
        <f>VLOOKUP(B3348,'Ma sector'!A:E,5,0)</f>
        <v>#N/A</v>
      </c>
    </row>
    <row r="3350" spans="34:34">
      <c r="AH3350" s="128" t="e">
        <f>VLOOKUP(B3349,'Ma sector'!A:E,5,0)</f>
        <v>#N/A</v>
      </c>
    </row>
    <row r="3351" spans="34:34">
      <c r="AH3351" s="128" t="e">
        <f>VLOOKUP(B3350,'Ma sector'!A:E,5,0)</f>
        <v>#N/A</v>
      </c>
    </row>
    <row r="3352" spans="34:34">
      <c r="AH3352" s="128" t="e">
        <f>VLOOKUP(B3351,'Ma sector'!A:E,5,0)</f>
        <v>#N/A</v>
      </c>
    </row>
    <row r="3353" spans="34:34">
      <c r="AH3353" s="128" t="e">
        <f>VLOOKUP(B3352,'Ma sector'!A:E,5,0)</f>
        <v>#N/A</v>
      </c>
    </row>
    <row r="3354" spans="34:34">
      <c r="AH3354" s="128" t="e">
        <f>VLOOKUP(B3353,'Ma sector'!A:E,5,0)</f>
        <v>#N/A</v>
      </c>
    </row>
    <row r="3355" spans="34:34">
      <c r="AH3355" s="128" t="e">
        <f>VLOOKUP(B3354,'Ma sector'!A:E,5,0)</f>
        <v>#N/A</v>
      </c>
    </row>
    <row r="3356" spans="34:34">
      <c r="AH3356" s="128" t="e">
        <f>VLOOKUP(B3355,'Ma sector'!A:E,5,0)</f>
        <v>#N/A</v>
      </c>
    </row>
    <row r="3357" spans="34:34">
      <c r="AH3357" s="128" t="e">
        <f>VLOOKUP(B3356,'Ma sector'!A:E,5,0)</f>
        <v>#N/A</v>
      </c>
    </row>
    <row r="3358" spans="34:34">
      <c r="AH3358" s="128" t="e">
        <f>VLOOKUP(B3357,'Ma sector'!A:E,5,0)</f>
        <v>#N/A</v>
      </c>
    </row>
    <row r="3359" spans="34:34">
      <c r="AH3359" s="128" t="e">
        <f>VLOOKUP(B3358,'Ma sector'!A:E,5,0)</f>
        <v>#N/A</v>
      </c>
    </row>
    <row r="3360" spans="34:34">
      <c r="AH3360" s="128" t="e">
        <f>VLOOKUP(B3359,'Ma sector'!A:E,5,0)</f>
        <v>#N/A</v>
      </c>
    </row>
    <row r="3361" spans="34:34">
      <c r="AH3361" s="128" t="e">
        <f>VLOOKUP(B3360,'Ma sector'!A:E,5,0)</f>
        <v>#N/A</v>
      </c>
    </row>
    <row r="3362" spans="34:34">
      <c r="AH3362" s="128" t="e">
        <f>VLOOKUP(B3361,'Ma sector'!A:E,5,0)</f>
        <v>#N/A</v>
      </c>
    </row>
    <row r="3363" spans="34:34">
      <c r="AH3363" s="128" t="e">
        <f>VLOOKUP(B3362,'Ma sector'!A:E,5,0)</f>
        <v>#N/A</v>
      </c>
    </row>
    <row r="3364" spans="34:34">
      <c r="AH3364" s="128" t="e">
        <f>VLOOKUP(B3363,'Ma sector'!A:E,5,0)</f>
        <v>#N/A</v>
      </c>
    </row>
    <row r="3365" spans="34:34">
      <c r="AH3365" s="128" t="e">
        <f>VLOOKUP(B3364,'Ma sector'!A:E,5,0)</f>
        <v>#N/A</v>
      </c>
    </row>
    <row r="3366" spans="34:34">
      <c r="AH3366" s="128" t="e">
        <f>VLOOKUP(B3365,'Ma sector'!A:E,5,0)</f>
        <v>#N/A</v>
      </c>
    </row>
    <row r="3367" spans="34:34">
      <c r="AH3367" s="128" t="e">
        <f>VLOOKUP(B3366,'Ma sector'!A:E,5,0)</f>
        <v>#N/A</v>
      </c>
    </row>
    <row r="3368" spans="34:34">
      <c r="AH3368" s="128" t="e">
        <f>VLOOKUP(B3367,'Ma sector'!A:E,5,0)</f>
        <v>#N/A</v>
      </c>
    </row>
    <row r="3369" spans="34:34">
      <c r="AH3369" s="128" t="e">
        <f>VLOOKUP(B3368,'Ma sector'!A:E,5,0)</f>
        <v>#N/A</v>
      </c>
    </row>
    <row r="3370" spans="34:34">
      <c r="AH3370" s="128" t="e">
        <f>VLOOKUP(B3369,'Ma sector'!A:E,5,0)</f>
        <v>#N/A</v>
      </c>
    </row>
    <row r="3371" spans="34:34">
      <c r="AH3371" s="128" t="e">
        <f>VLOOKUP(B3370,'Ma sector'!A:E,5,0)</f>
        <v>#N/A</v>
      </c>
    </row>
    <row r="3372" spans="34:34">
      <c r="AH3372" s="128" t="e">
        <f>VLOOKUP(B3371,'Ma sector'!A:E,5,0)</f>
        <v>#N/A</v>
      </c>
    </row>
    <row r="3373" spans="34:34">
      <c r="AH3373" s="128" t="e">
        <f>VLOOKUP(B3372,'Ma sector'!A:E,5,0)</f>
        <v>#N/A</v>
      </c>
    </row>
    <row r="3374" spans="34:34">
      <c r="AH3374" s="128" t="e">
        <f>VLOOKUP(B3373,'Ma sector'!A:E,5,0)</f>
        <v>#N/A</v>
      </c>
    </row>
    <row r="3375" spans="34:34">
      <c r="AH3375" s="128" t="e">
        <f>VLOOKUP(B3374,'Ma sector'!A:E,5,0)</f>
        <v>#N/A</v>
      </c>
    </row>
    <row r="3376" spans="34:34">
      <c r="AH3376" s="128" t="e">
        <f>VLOOKUP(B3375,'Ma sector'!A:E,5,0)</f>
        <v>#N/A</v>
      </c>
    </row>
    <row r="3377" spans="34:34">
      <c r="AH3377" s="128" t="e">
        <f>VLOOKUP(B3376,'Ma sector'!A:E,5,0)</f>
        <v>#N/A</v>
      </c>
    </row>
    <row r="3378" spans="34:34">
      <c r="AH3378" s="128" t="e">
        <f>VLOOKUP(B3377,'Ma sector'!A:E,5,0)</f>
        <v>#N/A</v>
      </c>
    </row>
    <row r="3379" spans="34:34">
      <c r="AH3379" s="128" t="e">
        <f>VLOOKUP(B3378,'Ma sector'!A:E,5,0)</f>
        <v>#N/A</v>
      </c>
    </row>
    <row r="3380" spans="34:34">
      <c r="AH3380" s="128" t="e">
        <f>VLOOKUP(B3379,'Ma sector'!A:E,5,0)</f>
        <v>#N/A</v>
      </c>
    </row>
    <row r="3381" spans="34:34">
      <c r="AH3381" s="128" t="e">
        <f>VLOOKUP(B3380,'Ma sector'!A:E,5,0)</f>
        <v>#N/A</v>
      </c>
    </row>
    <row r="3382" spans="34:34">
      <c r="AH3382" s="128" t="e">
        <f>VLOOKUP(B3381,'Ma sector'!A:E,5,0)</f>
        <v>#N/A</v>
      </c>
    </row>
    <row r="3383" spans="34:34">
      <c r="AH3383" s="128" t="e">
        <f>VLOOKUP(B3382,'Ma sector'!A:E,5,0)</f>
        <v>#N/A</v>
      </c>
    </row>
    <row r="3384" spans="34:34">
      <c r="AH3384" s="128" t="e">
        <f>VLOOKUP(B3383,'Ma sector'!A:E,5,0)</f>
        <v>#N/A</v>
      </c>
    </row>
    <row r="3385" spans="34:34">
      <c r="AH3385" s="128" t="e">
        <f>VLOOKUP(B3384,'Ma sector'!A:E,5,0)</f>
        <v>#N/A</v>
      </c>
    </row>
    <row r="3386" spans="34:34">
      <c r="AH3386" s="128" t="e">
        <f>VLOOKUP(B3385,'Ma sector'!A:E,5,0)</f>
        <v>#N/A</v>
      </c>
    </row>
    <row r="3387" spans="34:34">
      <c r="AH3387" s="128" t="e">
        <f>VLOOKUP(B3386,'Ma sector'!A:E,5,0)</f>
        <v>#N/A</v>
      </c>
    </row>
    <row r="3388" spans="34:34">
      <c r="AH3388" s="128" t="e">
        <f>VLOOKUP(B3387,'Ma sector'!A:E,5,0)</f>
        <v>#N/A</v>
      </c>
    </row>
    <row r="3389" spans="34:34">
      <c r="AH3389" s="128" t="e">
        <f>VLOOKUP(B3388,'Ma sector'!A:E,5,0)</f>
        <v>#N/A</v>
      </c>
    </row>
    <row r="3390" spans="34:34">
      <c r="AH3390" s="128" t="e">
        <f>VLOOKUP(B3389,'Ma sector'!A:E,5,0)</f>
        <v>#N/A</v>
      </c>
    </row>
    <row r="3391" spans="34:34">
      <c r="AH3391" s="128" t="e">
        <f>VLOOKUP(B3390,'Ma sector'!A:E,5,0)</f>
        <v>#N/A</v>
      </c>
    </row>
    <row r="3392" spans="34:34">
      <c r="AH3392" s="128" t="e">
        <f>VLOOKUP(B3391,'Ma sector'!A:E,5,0)</f>
        <v>#N/A</v>
      </c>
    </row>
    <row r="3393" spans="34:34">
      <c r="AH3393" s="128" t="e">
        <f>VLOOKUP(B3392,'Ma sector'!A:E,5,0)</f>
        <v>#N/A</v>
      </c>
    </row>
    <row r="3394" spans="34:34">
      <c r="AH3394" s="128" t="e">
        <f>VLOOKUP(B3393,'Ma sector'!A:E,5,0)</f>
        <v>#N/A</v>
      </c>
    </row>
    <row r="3395" spans="34:34">
      <c r="AH3395" s="128" t="e">
        <f>VLOOKUP(B3394,'Ma sector'!A:E,5,0)</f>
        <v>#N/A</v>
      </c>
    </row>
    <row r="3396" spans="34:34">
      <c r="AH3396" s="128" t="e">
        <f>VLOOKUP(B3395,'Ma sector'!A:E,5,0)</f>
        <v>#N/A</v>
      </c>
    </row>
    <row r="3397" spans="34:34">
      <c r="AH3397" s="128" t="e">
        <f>VLOOKUP(B3396,'Ma sector'!A:E,5,0)</f>
        <v>#N/A</v>
      </c>
    </row>
    <row r="3398" spans="34:34">
      <c r="AH3398" s="128" t="e">
        <f>VLOOKUP(B3397,'Ma sector'!A:E,5,0)</f>
        <v>#N/A</v>
      </c>
    </row>
    <row r="3399" spans="34:34">
      <c r="AH3399" s="128" t="e">
        <f>VLOOKUP(B3398,'Ma sector'!A:E,5,0)</f>
        <v>#N/A</v>
      </c>
    </row>
    <row r="3400" spans="34:34">
      <c r="AH3400" s="128" t="e">
        <f>VLOOKUP(B3399,'Ma sector'!A:E,5,0)</f>
        <v>#N/A</v>
      </c>
    </row>
    <row r="3401" spans="34:34">
      <c r="AH3401" s="128" t="e">
        <f>VLOOKUP(B3400,'Ma sector'!A:E,5,0)</f>
        <v>#N/A</v>
      </c>
    </row>
    <row r="3402" spans="34:34">
      <c r="AH3402" s="128" t="e">
        <f>VLOOKUP(B3401,'Ma sector'!A:E,5,0)</f>
        <v>#N/A</v>
      </c>
    </row>
    <row r="3403" spans="34:34">
      <c r="AH3403" s="128" t="e">
        <f>VLOOKUP(B3402,'Ma sector'!A:E,5,0)</f>
        <v>#N/A</v>
      </c>
    </row>
    <row r="3404" spans="34:34">
      <c r="AH3404" s="128" t="e">
        <f>VLOOKUP(B3403,'Ma sector'!A:E,5,0)</f>
        <v>#N/A</v>
      </c>
    </row>
    <row r="3405" spans="34:34">
      <c r="AH3405" s="128" t="e">
        <f>VLOOKUP(B3404,'Ma sector'!A:E,5,0)</f>
        <v>#N/A</v>
      </c>
    </row>
    <row r="3406" spans="34:34">
      <c r="AH3406" s="128" t="e">
        <f>VLOOKUP(B3405,'Ma sector'!A:E,5,0)</f>
        <v>#N/A</v>
      </c>
    </row>
    <row r="3407" spans="34:34">
      <c r="AH3407" s="128" t="e">
        <f>VLOOKUP(B3406,'Ma sector'!A:E,5,0)</f>
        <v>#N/A</v>
      </c>
    </row>
    <row r="3408" spans="34:34">
      <c r="AH3408" s="128" t="e">
        <f>VLOOKUP(B3407,'Ma sector'!A:E,5,0)</f>
        <v>#N/A</v>
      </c>
    </row>
    <row r="3409" spans="34:34">
      <c r="AH3409" s="128" t="e">
        <f>VLOOKUP(B3408,'Ma sector'!A:E,5,0)</f>
        <v>#N/A</v>
      </c>
    </row>
    <row r="3410" spans="34:34">
      <c r="AH3410" s="128" t="e">
        <f>VLOOKUP(B3409,'Ma sector'!A:E,5,0)</f>
        <v>#N/A</v>
      </c>
    </row>
    <row r="3411" spans="34:34">
      <c r="AH3411" s="128" t="e">
        <f>VLOOKUP(B3410,'Ma sector'!A:E,5,0)</f>
        <v>#N/A</v>
      </c>
    </row>
    <row r="3412" spans="34:34">
      <c r="AH3412" s="128" t="e">
        <f>VLOOKUP(B3411,'Ma sector'!A:E,5,0)</f>
        <v>#N/A</v>
      </c>
    </row>
    <row r="3413" spans="34:34">
      <c r="AH3413" s="128" t="e">
        <f>VLOOKUP(B3412,'Ma sector'!A:E,5,0)</f>
        <v>#N/A</v>
      </c>
    </row>
    <row r="3414" spans="34:34">
      <c r="AH3414" s="128" t="e">
        <f>VLOOKUP(B3413,'Ma sector'!A:E,5,0)</f>
        <v>#N/A</v>
      </c>
    </row>
    <row r="3415" spans="34:34">
      <c r="AH3415" s="128" t="e">
        <f>VLOOKUP(B3414,'Ma sector'!A:E,5,0)</f>
        <v>#N/A</v>
      </c>
    </row>
    <row r="3416" spans="34:34">
      <c r="AH3416" s="128" t="e">
        <f>VLOOKUP(B3415,'Ma sector'!A:E,5,0)</f>
        <v>#N/A</v>
      </c>
    </row>
    <row r="3417" spans="34:34">
      <c r="AH3417" s="128" t="e">
        <f>VLOOKUP(B3416,'Ma sector'!A:E,5,0)</f>
        <v>#N/A</v>
      </c>
    </row>
    <row r="3418" spans="34:34">
      <c r="AH3418" s="128" t="e">
        <f>VLOOKUP(B3417,'Ma sector'!A:E,5,0)</f>
        <v>#N/A</v>
      </c>
    </row>
    <row r="3419" spans="34:34">
      <c r="AH3419" s="128" t="e">
        <f>VLOOKUP(B3418,'Ma sector'!A:E,5,0)</f>
        <v>#N/A</v>
      </c>
    </row>
    <row r="3420" spans="34:34">
      <c r="AH3420" s="128" t="e">
        <f>VLOOKUP(B3419,'Ma sector'!A:E,5,0)</f>
        <v>#N/A</v>
      </c>
    </row>
    <row r="3421" spans="34:34">
      <c r="AH3421" s="128" t="e">
        <f>VLOOKUP(B3420,'Ma sector'!A:E,5,0)</f>
        <v>#N/A</v>
      </c>
    </row>
    <row r="3422" spans="34:34">
      <c r="AH3422" s="128" t="e">
        <f>VLOOKUP(B3421,'Ma sector'!A:E,5,0)</f>
        <v>#N/A</v>
      </c>
    </row>
    <row r="3423" spans="34:34">
      <c r="AH3423" s="128" t="e">
        <f>VLOOKUP(B3422,'Ma sector'!A:E,5,0)</f>
        <v>#N/A</v>
      </c>
    </row>
    <row r="3424" spans="34:34">
      <c r="AH3424" s="128" t="e">
        <f>VLOOKUP(B3423,'Ma sector'!A:E,5,0)</f>
        <v>#N/A</v>
      </c>
    </row>
    <row r="3425" spans="34:34">
      <c r="AH3425" s="128" t="e">
        <f>VLOOKUP(B3424,'Ma sector'!A:E,5,0)</f>
        <v>#N/A</v>
      </c>
    </row>
    <row r="3426" spans="34:34">
      <c r="AH3426" s="128" t="e">
        <f>VLOOKUP(B3425,'Ma sector'!A:E,5,0)</f>
        <v>#N/A</v>
      </c>
    </row>
    <row r="3427" spans="34:34">
      <c r="AH3427" s="128" t="e">
        <f>VLOOKUP(B3426,'Ma sector'!A:E,5,0)</f>
        <v>#N/A</v>
      </c>
    </row>
    <row r="3428" spans="34:34">
      <c r="AH3428" s="128" t="e">
        <f>VLOOKUP(B3427,'Ma sector'!A:E,5,0)</f>
        <v>#N/A</v>
      </c>
    </row>
    <row r="3429" spans="34:34">
      <c r="AH3429" s="128" t="e">
        <f>VLOOKUP(B3428,'Ma sector'!A:E,5,0)</f>
        <v>#N/A</v>
      </c>
    </row>
    <row r="3430" spans="34:34">
      <c r="AH3430" s="128" t="e">
        <f>VLOOKUP(B3429,'Ma sector'!A:E,5,0)</f>
        <v>#N/A</v>
      </c>
    </row>
    <row r="3431" spans="34:34">
      <c r="AH3431" s="128" t="e">
        <f>VLOOKUP(B3430,'Ma sector'!A:E,5,0)</f>
        <v>#N/A</v>
      </c>
    </row>
    <row r="3432" spans="34:34">
      <c r="AH3432" s="128" t="e">
        <f>VLOOKUP(B3431,'Ma sector'!A:E,5,0)</f>
        <v>#N/A</v>
      </c>
    </row>
    <row r="3433" spans="34:34">
      <c r="AH3433" s="128" t="e">
        <f>VLOOKUP(B3432,'Ma sector'!A:E,5,0)</f>
        <v>#N/A</v>
      </c>
    </row>
    <row r="3434" spans="34:34">
      <c r="AH3434" s="128" t="e">
        <f>VLOOKUP(B3433,'Ma sector'!A:E,5,0)</f>
        <v>#N/A</v>
      </c>
    </row>
    <row r="3435" spans="34:34">
      <c r="AH3435" s="128" t="e">
        <f>VLOOKUP(B3434,'Ma sector'!A:E,5,0)</f>
        <v>#N/A</v>
      </c>
    </row>
    <row r="3436" spans="34:34">
      <c r="AH3436" s="128" t="e">
        <f>VLOOKUP(B3435,'Ma sector'!A:E,5,0)</f>
        <v>#N/A</v>
      </c>
    </row>
    <row r="3437" spans="34:34">
      <c r="AH3437" s="128" t="e">
        <f>VLOOKUP(B3436,'Ma sector'!A:E,5,0)</f>
        <v>#N/A</v>
      </c>
    </row>
    <row r="3438" spans="34:34">
      <c r="AH3438" s="128" t="e">
        <f>VLOOKUP(B3437,'Ma sector'!A:E,5,0)</f>
        <v>#N/A</v>
      </c>
    </row>
    <row r="3439" spans="34:34">
      <c r="AH3439" s="128" t="e">
        <f>VLOOKUP(B3438,'Ma sector'!A:E,5,0)</f>
        <v>#N/A</v>
      </c>
    </row>
    <row r="3440" spans="34:34">
      <c r="AH3440" s="128" t="e">
        <f>VLOOKUP(B3439,'Ma sector'!A:E,5,0)</f>
        <v>#N/A</v>
      </c>
    </row>
    <row r="3441" spans="34:34">
      <c r="AH3441" s="128" t="e">
        <f>VLOOKUP(B3440,'Ma sector'!A:E,5,0)</f>
        <v>#N/A</v>
      </c>
    </row>
    <row r="3442" spans="34:34">
      <c r="AH3442" s="128" t="e">
        <f>VLOOKUP(B3441,'Ma sector'!A:E,5,0)</f>
        <v>#N/A</v>
      </c>
    </row>
    <row r="3443" spans="34:34">
      <c r="AH3443" s="128" t="e">
        <f>VLOOKUP(B3442,'Ma sector'!A:E,5,0)</f>
        <v>#N/A</v>
      </c>
    </row>
    <row r="3444" spans="34:34">
      <c r="AH3444" s="128" t="e">
        <f>VLOOKUP(B3443,'Ma sector'!A:E,5,0)</f>
        <v>#N/A</v>
      </c>
    </row>
    <row r="3445" spans="34:34">
      <c r="AH3445" s="128" t="e">
        <f>VLOOKUP(B3444,'Ma sector'!A:E,5,0)</f>
        <v>#N/A</v>
      </c>
    </row>
    <row r="3446" spans="34:34">
      <c r="AH3446" s="128" t="e">
        <f>VLOOKUP(B3445,'Ma sector'!A:E,5,0)</f>
        <v>#N/A</v>
      </c>
    </row>
    <row r="3447" spans="34:34">
      <c r="AH3447" s="128" t="e">
        <f>VLOOKUP(B3446,'Ma sector'!A:E,5,0)</f>
        <v>#N/A</v>
      </c>
    </row>
    <row r="3448" spans="34:34">
      <c r="AH3448" s="128" t="e">
        <f>VLOOKUP(B3447,'Ma sector'!A:E,5,0)</f>
        <v>#N/A</v>
      </c>
    </row>
    <row r="3449" spans="34:34">
      <c r="AH3449" s="128" t="e">
        <f>VLOOKUP(B3448,'Ma sector'!A:E,5,0)</f>
        <v>#N/A</v>
      </c>
    </row>
    <row r="3450" spans="34:34">
      <c r="AH3450" s="128" t="e">
        <f>VLOOKUP(B3449,'Ma sector'!A:E,5,0)</f>
        <v>#N/A</v>
      </c>
    </row>
    <row r="3451" spans="34:34">
      <c r="AH3451" s="128" t="e">
        <f>VLOOKUP(B3450,'Ma sector'!A:E,5,0)</f>
        <v>#N/A</v>
      </c>
    </row>
    <row r="3452" spans="34:34">
      <c r="AH3452" s="128" t="e">
        <f>VLOOKUP(B3451,'Ma sector'!A:E,5,0)</f>
        <v>#N/A</v>
      </c>
    </row>
    <row r="3453" spans="34:34">
      <c r="AH3453" s="128" t="e">
        <f>VLOOKUP(B3452,'Ma sector'!A:E,5,0)</f>
        <v>#N/A</v>
      </c>
    </row>
    <row r="3454" spans="34:34">
      <c r="AH3454" s="128" t="e">
        <f>VLOOKUP(B3453,'Ma sector'!A:E,5,0)</f>
        <v>#N/A</v>
      </c>
    </row>
    <row r="3455" spans="34:34">
      <c r="AH3455" s="128" t="e">
        <f>VLOOKUP(B3454,'Ma sector'!A:E,5,0)</f>
        <v>#N/A</v>
      </c>
    </row>
    <row r="3456" spans="34:34">
      <c r="AH3456" s="128" t="e">
        <f>VLOOKUP(B3455,'Ma sector'!A:E,5,0)</f>
        <v>#N/A</v>
      </c>
    </row>
    <row r="3457" spans="34:34">
      <c r="AH3457" s="128" t="e">
        <f>VLOOKUP(B3456,'Ma sector'!A:E,5,0)</f>
        <v>#N/A</v>
      </c>
    </row>
    <row r="3458" spans="34:34">
      <c r="AH3458" s="128" t="e">
        <f>VLOOKUP(B3457,'Ma sector'!A:E,5,0)</f>
        <v>#N/A</v>
      </c>
    </row>
    <row r="3459" spans="34:34">
      <c r="AH3459" s="128" t="e">
        <f>VLOOKUP(B3458,'Ma sector'!A:E,5,0)</f>
        <v>#N/A</v>
      </c>
    </row>
    <row r="3460" spans="34:34">
      <c r="AH3460" s="128" t="e">
        <f>VLOOKUP(B3459,'Ma sector'!A:E,5,0)</f>
        <v>#N/A</v>
      </c>
    </row>
    <row r="3461" spans="34:34">
      <c r="AH3461" s="128" t="e">
        <f>VLOOKUP(B3460,'Ma sector'!A:E,5,0)</f>
        <v>#N/A</v>
      </c>
    </row>
    <row r="3462" spans="34:34">
      <c r="AH3462" s="128" t="e">
        <f>VLOOKUP(B3461,'Ma sector'!A:E,5,0)</f>
        <v>#N/A</v>
      </c>
    </row>
    <row r="3463" spans="34:34">
      <c r="AH3463" s="128" t="e">
        <f>VLOOKUP(B3462,'Ma sector'!A:E,5,0)</f>
        <v>#N/A</v>
      </c>
    </row>
    <row r="3464" spans="34:34">
      <c r="AH3464" s="128" t="e">
        <f>VLOOKUP(B3463,'Ma sector'!A:E,5,0)</f>
        <v>#N/A</v>
      </c>
    </row>
    <row r="3465" spans="34:34">
      <c r="AH3465" s="128" t="e">
        <f>VLOOKUP(B3464,'Ma sector'!A:E,5,0)</f>
        <v>#N/A</v>
      </c>
    </row>
    <row r="3466" spans="34:34">
      <c r="AH3466" s="128" t="e">
        <f>VLOOKUP(B3465,'Ma sector'!A:E,5,0)</f>
        <v>#N/A</v>
      </c>
    </row>
    <row r="3467" spans="34:34">
      <c r="AH3467" s="128" t="e">
        <f>VLOOKUP(B3466,'Ma sector'!A:E,5,0)</f>
        <v>#N/A</v>
      </c>
    </row>
    <row r="3468" spans="34:34">
      <c r="AH3468" s="128" t="e">
        <f>VLOOKUP(B3467,'Ma sector'!A:E,5,0)</f>
        <v>#N/A</v>
      </c>
    </row>
    <row r="3469" spans="34:34">
      <c r="AH3469" s="128" t="e">
        <f>VLOOKUP(B3468,'Ma sector'!A:E,5,0)</f>
        <v>#N/A</v>
      </c>
    </row>
    <row r="3470" spans="34:34">
      <c r="AH3470" s="128" t="e">
        <f>VLOOKUP(B3469,'Ma sector'!A:E,5,0)</f>
        <v>#N/A</v>
      </c>
    </row>
    <row r="3471" spans="34:34">
      <c r="AH3471" s="128" t="e">
        <f>VLOOKUP(B3470,'Ma sector'!A:E,5,0)</f>
        <v>#N/A</v>
      </c>
    </row>
    <row r="3472" spans="34:34">
      <c r="AH3472" s="128" t="e">
        <f>VLOOKUP(B3471,'Ma sector'!A:E,5,0)</f>
        <v>#N/A</v>
      </c>
    </row>
    <row r="3473" spans="34:34">
      <c r="AH3473" s="128" t="e">
        <f>VLOOKUP(B3472,'Ma sector'!A:E,5,0)</f>
        <v>#N/A</v>
      </c>
    </row>
    <row r="3474" spans="34:34">
      <c r="AH3474" s="128" t="e">
        <f>VLOOKUP(B3473,'Ma sector'!A:E,5,0)</f>
        <v>#N/A</v>
      </c>
    </row>
    <row r="3475" spans="34:34">
      <c r="AH3475" s="128" t="e">
        <f>VLOOKUP(B3474,'Ma sector'!A:E,5,0)</f>
        <v>#N/A</v>
      </c>
    </row>
    <row r="3476" spans="34:34">
      <c r="AH3476" s="128" t="e">
        <f>VLOOKUP(B3475,'Ma sector'!A:E,5,0)</f>
        <v>#N/A</v>
      </c>
    </row>
    <row r="3477" spans="34:34">
      <c r="AH3477" s="128" t="e">
        <f>VLOOKUP(B3476,'Ma sector'!A:E,5,0)</f>
        <v>#N/A</v>
      </c>
    </row>
    <row r="3478" spans="34:34">
      <c r="AH3478" s="128" t="e">
        <f>VLOOKUP(B3477,'Ma sector'!A:E,5,0)</f>
        <v>#N/A</v>
      </c>
    </row>
    <row r="3479" spans="34:34">
      <c r="AH3479" s="128" t="e">
        <f>VLOOKUP(B3478,'Ma sector'!A:E,5,0)</f>
        <v>#N/A</v>
      </c>
    </row>
    <row r="3480" spans="34:34">
      <c r="AH3480" s="128" t="e">
        <f>VLOOKUP(B3479,'Ma sector'!A:E,5,0)</f>
        <v>#N/A</v>
      </c>
    </row>
    <row r="3481" spans="34:34">
      <c r="AH3481" s="128" t="e">
        <f>VLOOKUP(B3480,'Ma sector'!A:E,5,0)</f>
        <v>#N/A</v>
      </c>
    </row>
    <row r="3482" spans="34:34">
      <c r="AH3482" s="128" t="e">
        <f>VLOOKUP(B3481,'Ma sector'!A:E,5,0)</f>
        <v>#N/A</v>
      </c>
    </row>
    <row r="3483" spans="34:34">
      <c r="AH3483" s="128" t="e">
        <f>VLOOKUP(B3482,'Ma sector'!A:E,5,0)</f>
        <v>#N/A</v>
      </c>
    </row>
    <row r="3484" spans="34:34">
      <c r="AH3484" s="128" t="e">
        <f>VLOOKUP(B3483,'Ma sector'!A:E,5,0)</f>
        <v>#N/A</v>
      </c>
    </row>
    <row r="3485" spans="34:34">
      <c r="AH3485" s="128" t="e">
        <f>VLOOKUP(B3484,'Ma sector'!A:E,5,0)</f>
        <v>#N/A</v>
      </c>
    </row>
    <row r="3486" spans="34:34">
      <c r="AH3486" s="128" t="e">
        <f>VLOOKUP(B3485,'Ma sector'!A:E,5,0)</f>
        <v>#N/A</v>
      </c>
    </row>
    <row r="3487" spans="34:34">
      <c r="AH3487" s="128" t="e">
        <f>VLOOKUP(B3486,'Ma sector'!A:E,5,0)</f>
        <v>#N/A</v>
      </c>
    </row>
    <row r="3488" spans="34:34">
      <c r="AH3488" s="128" t="e">
        <f>VLOOKUP(B3487,'Ma sector'!A:E,5,0)</f>
        <v>#N/A</v>
      </c>
    </row>
    <row r="3489" spans="34:34">
      <c r="AH3489" s="128" t="e">
        <f>VLOOKUP(B3488,'Ma sector'!A:E,5,0)</f>
        <v>#N/A</v>
      </c>
    </row>
    <row r="3490" spans="34:34">
      <c r="AH3490" s="128" t="e">
        <f>VLOOKUP(B3489,'Ma sector'!A:E,5,0)</f>
        <v>#N/A</v>
      </c>
    </row>
    <row r="3491" spans="34:34">
      <c r="AH3491" s="128" t="e">
        <f>VLOOKUP(B3490,'Ma sector'!A:E,5,0)</f>
        <v>#N/A</v>
      </c>
    </row>
    <row r="3492" spans="34:34">
      <c r="AH3492" s="128" t="e">
        <f>VLOOKUP(B3491,'Ma sector'!A:E,5,0)</f>
        <v>#N/A</v>
      </c>
    </row>
    <row r="3493" spans="34:34">
      <c r="AH3493" s="128" t="e">
        <f>VLOOKUP(B3492,'Ma sector'!A:E,5,0)</f>
        <v>#N/A</v>
      </c>
    </row>
    <row r="3494" spans="34:34">
      <c r="AH3494" s="128" t="e">
        <f>VLOOKUP(B3493,'Ma sector'!A:E,5,0)</f>
        <v>#N/A</v>
      </c>
    </row>
    <row r="3495" spans="34:34">
      <c r="AH3495" s="128" t="e">
        <f>VLOOKUP(B3494,'Ma sector'!A:E,5,0)</f>
        <v>#N/A</v>
      </c>
    </row>
    <row r="3496" spans="34:34">
      <c r="AH3496" s="128" t="e">
        <f>VLOOKUP(B3495,'Ma sector'!A:E,5,0)</f>
        <v>#N/A</v>
      </c>
    </row>
    <row r="3497" spans="34:34">
      <c r="AH3497" s="128" t="e">
        <f>VLOOKUP(B3496,'Ma sector'!A:E,5,0)</f>
        <v>#N/A</v>
      </c>
    </row>
    <row r="3498" spans="34:34">
      <c r="AH3498" s="128" t="e">
        <f>VLOOKUP(B3497,'Ma sector'!A:E,5,0)</f>
        <v>#N/A</v>
      </c>
    </row>
    <row r="3499" spans="34:34">
      <c r="AH3499" s="128" t="e">
        <f>VLOOKUP(B3498,'Ma sector'!A:E,5,0)</f>
        <v>#N/A</v>
      </c>
    </row>
    <row r="3500" spans="34:34">
      <c r="AH3500" s="128" t="e">
        <f>VLOOKUP(B3499,'Ma sector'!A:E,5,0)</f>
        <v>#N/A</v>
      </c>
    </row>
    <row r="3501" spans="34:34">
      <c r="AH3501" s="128" t="e">
        <f>VLOOKUP(B3500,'Ma sector'!A:E,5,0)</f>
        <v>#N/A</v>
      </c>
    </row>
    <row r="3502" spans="34:34">
      <c r="AH3502" s="128" t="e">
        <f>VLOOKUP(B3501,'Ma sector'!A:E,5,0)</f>
        <v>#N/A</v>
      </c>
    </row>
    <row r="3503" spans="34:34">
      <c r="AH3503" s="128" t="e">
        <f>VLOOKUP(B3502,'Ma sector'!A:E,5,0)</f>
        <v>#N/A</v>
      </c>
    </row>
    <row r="3504" spans="34:34">
      <c r="AH3504" s="128" t="e">
        <f>VLOOKUP(B3503,'Ma sector'!A:E,5,0)</f>
        <v>#N/A</v>
      </c>
    </row>
    <row r="3505" spans="34:34">
      <c r="AH3505" s="128" t="e">
        <f>VLOOKUP(B3504,'Ma sector'!A:E,5,0)</f>
        <v>#N/A</v>
      </c>
    </row>
    <row r="3506" spans="34:34">
      <c r="AH3506" s="128" t="e">
        <f>VLOOKUP(B3505,'Ma sector'!A:E,5,0)</f>
        <v>#N/A</v>
      </c>
    </row>
    <row r="3507" spans="34:34">
      <c r="AH3507" s="128" t="e">
        <f>VLOOKUP(B3506,'Ma sector'!A:E,5,0)</f>
        <v>#N/A</v>
      </c>
    </row>
    <row r="3508" spans="34:34">
      <c r="AH3508" s="128" t="e">
        <f>VLOOKUP(B3507,'Ma sector'!A:E,5,0)</f>
        <v>#N/A</v>
      </c>
    </row>
    <row r="3509" spans="34:34">
      <c r="AH3509" s="128" t="e">
        <f>VLOOKUP(B3508,'Ma sector'!A:E,5,0)</f>
        <v>#N/A</v>
      </c>
    </row>
    <row r="3510" spans="34:34">
      <c r="AH3510" s="128" t="e">
        <f>VLOOKUP(B3509,'Ma sector'!A:E,5,0)</f>
        <v>#N/A</v>
      </c>
    </row>
    <row r="3511" spans="34:34">
      <c r="AH3511" s="128" t="e">
        <f>VLOOKUP(B3510,'Ma sector'!A:E,5,0)</f>
        <v>#N/A</v>
      </c>
    </row>
    <row r="3512" spans="34:34">
      <c r="AH3512" s="128" t="e">
        <f>VLOOKUP(B3511,'Ma sector'!A:E,5,0)</f>
        <v>#N/A</v>
      </c>
    </row>
    <row r="3513" spans="34:34">
      <c r="AH3513" s="128" t="e">
        <f>VLOOKUP(B3512,'Ma sector'!A:E,5,0)</f>
        <v>#N/A</v>
      </c>
    </row>
    <row r="3514" spans="34:34">
      <c r="AH3514" s="128" t="e">
        <f>VLOOKUP(B3513,'Ma sector'!A:E,5,0)</f>
        <v>#N/A</v>
      </c>
    </row>
    <row r="3515" spans="34:34">
      <c r="AH3515" s="128" t="e">
        <f>VLOOKUP(B3514,'Ma sector'!A:E,5,0)</f>
        <v>#N/A</v>
      </c>
    </row>
    <row r="3516" spans="34:34">
      <c r="AH3516" s="128" t="e">
        <f>VLOOKUP(B3515,'Ma sector'!A:E,5,0)</f>
        <v>#N/A</v>
      </c>
    </row>
    <row r="3517" spans="34:34">
      <c r="AH3517" s="128" t="e">
        <f>VLOOKUP(B3516,'Ma sector'!A:E,5,0)</f>
        <v>#N/A</v>
      </c>
    </row>
    <row r="3518" spans="34:34">
      <c r="AH3518" s="128" t="e">
        <f>VLOOKUP(B3517,'Ma sector'!A:E,5,0)</f>
        <v>#N/A</v>
      </c>
    </row>
    <row r="3519" spans="34:34">
      <c r="AH3519" s="128" t="e">
        <f>VLOOKUP(B3518,'Ma sector'!A:E,5,0)</f>
        <v>#N/A</v>
      </c>
    </row>
    <row r="3520" spans="34:34">
      <c r="AH3520" s="128" t="e">
        <f>VLOOKUP(B3519,'Ma sector'!A:E,5,0)</f>
        <v>#N/A</v>
      </c>
    </row>
    <row r="3521" spans="34:34">
      <c r="AH3521" s="128" t="e">
        <f>VLOOKUP(B3520,'Ma sector'!A:E,5,0)</f>
        <v>#N/A</v>
      </c>
    </row>
    <row r="3522" spans="34:34">
      <c r="AH3522" s="128" t="e">
        <f>VLOOKUP(B3521,'Ma sector'!A:E,5,0)</f>
        <v>#N/A</v>
      </c>
    </row>
    <row r="3523" spans="34:34">
      <c r="AH3523" s="128" t="e">
        <f>VLOOKUP(B3522,'Ma sector'!A:E,5,0)</f>
        <v>#N/A</v>
      </c>
    </row>
    <row r="3524" spans="34:34">
      <c r="AH3524" s="128" t="e">
        <f>VLOOKUP(B3523,'Ma sector'!A:E,5,0)</f>
        <v>#N/A</v>
      </c>
    </row>
    <row r="3525" spans="34:34">
      <c r="AH3525" s="128" t="e">
        <f>VLOOKUP(B3524,'Ma sector'!A:E,5,0)</f>
        <v>#N/A</v>
      </c>
    </row>
    <row r="3526" spans="34:34">
      <c r="AH3526" s="128" t="e">
        <f>VLOOKUP(B3525,'Ma sector'!A:E,5,0)</f>
        <v>#N/A</v>
      </c>
    </row>
    <row r="3527" spans="34:34">
      <c r="AH3527" s="128" t="e">
        <f>VLOOKUP(B3526,'Ma sector'!A:E,5,0)</f>
        <v>#N/A</v>
      </c>
    </row>
    <row r="3528" spans="34:34">
      <c r="AH3528" s="128" t="e">
        <f>VLOOKUP(B3527,'Ma sector'!A:E,5,0)</f>
        <v>#N/A</v>
      </c>
    </row>
    <row r="3529" spans="34:34">
      <c r="AH3529" s="128" t="e">
        <f>VLOOKUP(B3528,'Ma sector'!A:E,5,0)</f>
        <v>#N/A</v>
      </c>
    </row>
    <row r="3530" spans="34:34">
      <c r="AH3530" s="128" t="e">
        <f>VLOOKUP(B3529,'Ma sector'!A:E,5,0)</f>
        <v>#N/A</v>
      </c>
    </row>
    <row r="3531" spans="34:34">
      <c r="AH3531" s="128" t="e">
        <f>VLOOKUP(B3530,'Ma sector'!A:E,5,0)</f>
        <v>#N/A</v>
      </c>
    </row>
    <row r="3532" spans="34:34">
      <c r="AH3532" s="128" t="e">
        <f>VLOOKUP(B3531,'Ma sector'!A:E,5,0)</f>
        <v>#N/A</v>
      </c>
    </row>
    <row r="3533" spans="34:34">
      <c r="AH3533" s="128" t="e">
        <f>VLOOKUP(B3532,'Ma sector'!A:E,5,0)</f>
        <v>#N/A</v>
      </c>
    </row>
    <row r="3534" spans="34:34">
      <c r="AH3534" s="128" t="e">
        <f>VLOOKUP(B3533,'Ma sector'!A:E,5,0)</f>
        <v>#N/A</v>
      </c>
    </row>
    <row r="3535" spans="34:34">
      <c r="AH3535" s="128" t="e">
        <f>VLOOKUP(B3534,'Ma sector'!A:E,5,0)</f>
        <v>#N/A</v>
      </c>
    </row>
    <row r="3536" spans="34:34">
      <c r="AH3536" s="128" t="e">
        <f>VLOOKUP(B3535,'Ma sector'!A:E,5,0)</f>
        <v>#N/A</v>
      </c>
    </row>
    <row r="3537" spans="34:34">
      <c r="AH3537" s="128" t="e">
        <f>VLOOKUP(B3536,'Ma sector'!A:E,5,0)</f>
        <v>#N/A</v>
      </c>
    </row>
    <row r="3538" spans="34:34">
      <c r="AH3538" s="128" t="e">
        <f>VLOOKUP(B3537,'Ma sector'!A:E,5,0)</f>
        <v>#N/A</v>
      </c>
    </row>
    <row r="3539" spans="34:34">
      <c r="AH3539" s="128" t="e">
        <f>VLOOKUP(B3538,'Ma sector'!A:E,5,0)</f>
        <v>#N/A</v>
      </c>
    </row>
    <row r="3540" spans="34:34">
      <c r="AH3540" s="128" t="e">
        <f>VLOOKUP(B3539,'Ma sector'!A:E,5,0)</f>
        <v>#N/A</v>
      </c>
    </row>
    <row r="3541" spans="34:34">
      <c r="AH3541" s="128" t="e">
        <f>VLOOKUP(B3540,'Ma sector'!A:E,5,0)</f>
        <v>#N/A</v>
      </c>
    </row>
    <row r="3542" spans="34:34">
      <c r="AH3542" s="128" t="e">
        <f>VLOOKUP(B3541,'Ma sector'!A:E,5,0)</f>
        <v>#N/A</v>
      </c>
    </row>
    <row r="3543" spans="34:34">
      <c r="AH3543" s="128" t="e">
        <f>VLOOKUP(B3542,'Ma sector'!A:E,5,0)</f>
        <v>#N/A</v>
      </c>
    </row>
    <row r="3544" spans="34:34">
      <c r="AH3544" s="128" t="e">
        <f>VLOOKUP(B3543,'Ma sector'!A:E,5,0)</f>
        <v>#N/A</v>
      </c>
    </row>
    <row r="3545" spans="34:34">
      <c r="AH3545" s="128" t="e">
        <f>VLOOKUP(B3544,'Ma sector'!A:E,5,0)</f>
        <v>#N/A</v>
      </c>
    </row>
    <row r="3546" spans="34:34">
      <c r="AH3546" s="128" t="e">
        <f>VLOOKUP(B3545,'Ma sector'!A:E,5,0)</f>
        <v>#N/A</v>
      </c>
    </row>
    <row r="3547" spans="34:34">
      <c r="AH3547" s="128" t="e">
        <f>VLOOKUP(B3546,'Ma sector'!A:E,5,0)</f>
        <v>#N/A</v>
      </c>
    </row>
    <row r="3548" spans="34:34">
      <c r="AH3548" s="128" t="e">
        <f>VLOOKUP(B3547,'Ma sector'!A:E,5,0)</f>
        <v>#N/A</v>
      </c>
    </row>
    <row r="3549" spans="34:34">
      <c r="AH3549" s="128" t="e">
        <f>VLOOKUP(B3548,'Ma sector'!A:E,5,0)</f>
        <v>#N/A</v>
      </c>
    </row>
    <row r="3550" spans="34:34">
      <c r="AH3550" s="128" t="e">
        <f>VLOOKUP(B3549,'Ma sector'!A:E,5,0)</f>
        <v>#N/A</v>
      </c>
    </row>
    <row r="3551" spans="34:34">
      <c r="AH3551" s="128" t="e">
        <f>VLOOKUP(B3550,'Ma sector'!A:E,5,0)</f>
        <v>#N/A</v>
      </c>
    </row>
    <row r="3552" spans="34:34">
      <c r="AH3552" s="128" t="e">
        <f>VLOOKUP(B3551,'Ma sector'!A:E,5,0)</f>
        <v>#N/A</v>
      </c>
    </row>
    <row r="3553" spans="34:34">
      <c r="AH3553" s="128" t="e">
        <f>VLOOKUP(B3552,'Ma sector'!A:E,5,0)</f>
        <v>#N/A</v>
      </c>
    </row>
    <row r="3554" spans="34:34">
      <c r="AH3554" s="128" t="e">
        <f>VLOOKUP(B3553,'Ma sector'!A:E,5,0)</f>
        <v>#N/A</v>
      </c>
    </row>
    <row r="3555" spans="34:34">
      <c r="AH3555" s="128" t="e">
        <f>VLOOKUP(B3554,'Ma sector'!A:E,5,0)</f>
        <v>#N/A</v>
      </c>
    </row>
    <row r="3556" spans="34:34">
      <c r="AH3556" s="128" t="e">
        <f>VLOOKUP(B3555,'Ma sector'!A:E,5,0)</f>
        <v>#N/A</v>
      </c>
    </row>
    <row r="3557" spans="34:34">
      <c r="AH3557" s="128" t="e">
        <f>VLOOKUP(B3556,'Ma sector'!A:E,5,0)</f>
        <v>#N/A</v>
      </c>
    </row>
    <row r="3558" spans="34:34">
      <c r="AH3558" s="128" t="e">
        <f>VLOOKUP(B3557,'Ma sector'!A:E,5,0)</f>
        <v>#N/A</v>
      </c>
    </row>
    <row r="3559" spans="34:34">
      <c r="AH3559" s="128" t="e">
        <f>VLOOKUP(B3558,'Ma sector'!A:E,5,0)</f>
        <v>#N/A</v>
      </c>
    </row>
    <row r="3560" spans="34:34">
      <c r="AH3560" s="128" t="e">
        <f>VLOOKUP(B3559,'Ma sector'!A:E,5,0)</f>
        <v>#N/A</v>
      </c>
    </row>
    <row r="3561" spans="34:34">
      <c r="AH3561" s="128" t="e">
        <f>VLOOKUP(B3560,'Ma sector'!A:E,5,0)</f>
        <v>#N/A</v>
      </c>
    </row>
    <row r="3562" spans="34:34">
      <c r="AH3562" s="128" t="e">
        <f>VLOOKUP(B3561,'Ma sector'!A:E,5,0)</f>
        <v>#N/A</v>
      </c>
    </row>
    <row r="3563" spans="34:34">
      <c r="AH3563" s="128" t="e">
        <f>VLOOKUP(B3562,'Ma sector'!A:E,5,0)</f>
        <v>#N/A</v>
      </c>
    </row>
    <row r="3564" spans="34:34">
      <c r="AH3564" s="128" t="e">
        <f>VLOOKUP(B3563,'Ma sector'!A:E,5,0)</f>
        <v>#N/A</v>
      </c>
    </row>
    <row r="3565" spans="34:34">
      <c r="AH3565" s="128" t="e">
        <f>VLOOKUP(B3564,'Ma sector'!A:E,5,0)</f>
        <v>#N/A</v>
      </c>
    </row>
    <row r="3566" spans="34:34">
      <c r="AH3566" s="128" t="e">
        <f>VLOOKUP(B3565,'Ma sector'!A:E,5,0)</f>
        <v>#N/A</v>
      </c>
    </row>
    <row r="3567" spans="34:34">
      <c r="AH3567" s="128" t="e">
        <f>VLOOKUP(B3566,'Ma sector'!A:E,5,0)</f>
        <v>#N/A</v>
      </c>
    </row>
    <row r="3568" spans="34:34">
      <c r="AH3568" s="128" t="e">
        <f>VLOOKUP(B3567,'Ma sector'!A:E,5,0)</f>
        <v>#N/A</v>
      </c>
    </row>
    <row r="3569" spans="34:34">
      <c r="AH3569" s="128" t="e">
        <f>VLOOKUP(B3568,'Ma sector'!A:E,5,0)</f>
        <v>#N/A</v>
      </c>
    </row>
    <row r="3570" spans="34:34">
      <c r="AH3570" s="128" t="e">
        <f>VLOOKUP(B3569,'Ma sector'!A:E,5,0)</f>
        <v>#N/A</v>
      </c>
    </row>
    <row r="3571" spans="34:34">
      <c r="AH3571" s="128" t="e">
        <f>VLOOKUP(B3570,'Ma sector'!A:E,5,0)</f>
        <v>#N/A</v>
      </c>
    </row>
    <row r="3572" spans="34:34">
      <c r="AH3572" s="128" t="e">
        <f>VLOOKUP(B3571,'Ma sector'!A:E,5,0)</f>
        <v>#N/A</v>
      </c>
    </row>
    <row r="3573" spans="34:34">
      <c r="AH3573" s="128" t="e">
        <f>VLOOKUP(B3572,'Ma sector'!A:E,5,0)</f>
        <v>#N/A</v>
      </c>
    </row>
    <row r="3574" spans="34:34">
      <c r="AH3574" s="128" t="e">
        <f>VLOOKUP(B3573,'Ma sector'!A:E,5,0)</f>
        <v>#N/A</v>
      </c>
    </row>
    <row r="3575" spans="34:34">
      <c r="AH3575" s="128" t="e">
        <f>VLOOKUP(B3574,'Ma sector'!A:E,5,0)</f>
        <v>#N/A</v>
      </c>
    </row>
    <row r="3576" spans="34:34">
      <c r="AH3576" s="128" t="e">
        <f>VLOOKUP(B3575,'Ma sector'!A:E,5,0)</f>
        <v>#N/A</v>
      </c>
    </row>
    <row r="3577" spans="34:34">
      <c r="AH3577" s="128" t="e">
        <f>VLOOKUP(B3576,'Ma sector'!A:E,5,0)</f>
        <v>#N/A</v>
      </c>
    </row>
    <row r="3578" spans="34:34">
      <c r="AH3578" s="128" t="e">
        <f>VLOOKUP(B3577,'Ma sector'!A:E,5,0)</f>
        <v>#N/A</v>
      </c>
    </row>
    <row r="3579" spans="34:34">
      <c r="AH3579" s="128" t="e">
        <f>VLOOKUP(B3578,'Ma sector'!A:E,5,0)</f>
        <v>#N/A</v>
      </c>
    </row>
    <row r="3580" spans="34:34">
      <c r="AH3580" s="128" t="e">
        <f>VLOOKUP(B3579,'Ma sector'!A:E,5,0)</f>
        <v>#N/A</v>
      </c>
    </row>
    <row r="3581" spans="34:34">
      <c r="AH3581" s="128" t="e">
        <f>VLOOKUP(B3580,'Ma sector'!A:E,5,0)</f>
        <v>#N/A</v>
      </c>
    </row>
    <row r="3582" spans="34:34">
      <c r="AH3582" s="128" t="e">
        <f>VLOOKUP(B3581,'Ma sector'!A:E,5,0)</f>
        <v>#N/A</v>
      </c>
    </row>
    <row r="3583" spans="34:34">
      <c r="AH3583" s="128" t="e">
        <f>VLOOKUP(B3582,'Ma sector'!A:E,5,0)</f>
        <v>#N/A</v>
      </c>
    </row>
    <row r="3584" spans="34:34">
      <c r="AH3584" s="128" t="e">
        <f>VLOOKUP(B3583,'Ma sector'!A:E,5,0)</f>
        <v>#N/A</v>
      </c>
    </row>
    <row r="3585" spans="34:34">
      <c r="AH3585" s="128" t="e">
        <f>VLOOKUP(B3584,'Ma sector'!A:E,5,0)</f>
        <v>#N/A</v>
      </c>
    </row>
    <row r="3586" spans="34:34">
      <c r="AH3586" s="128" t="e">
        <f>VLOOKUP(B3585,'Ma sector'!A:E,5,0)</f>
        <v>#N/A</v>
      </c>
    </row>
    <row r="3587" spans="34:34">
      <c r="AH3587" s="128" t="e">
        <f>VLOOKUP(B3586,'Ma sector'!A:E,5,0)</f>
        <v>#N/A</v>
      </c>
    </row>
    <row r="3588" spans="34:34">
      <c r="AH3588" s="128" t="e">
        <f>VLOOKUP(B3587,'Ma sector'!A:E,5,0)</f>
        <v>#N/A</v>
      </c>
    </row>
    <row r="3589" spans="34:34">
      <c r="AH3589" s="128" t="e">
        <f>VLOOKUP(B3588,'Ma sector'!A:E,5,0)</f>
        <v>#N/A</v>
      </c>
    </row>
    <row r="3590" spans="34:34">
      <c r="AH3590" s="128" t="e">
        <f>VLOOKUP(B3589,'Ma sector'!A:E,5,0)</f>
        <v>#N/A</v>
      </c>
    </row>
    <row r="3591" spans="34:34">
      <c r="AH3591" s="128" t="e">
        <f>VLOOKUP(B3590,'Ma sector'!A:E,5,0)</f>
        <v>#N/A</v>
      </c>
    </row>
    <row r="3592" spans="34:34">
      <c r="AH3592" s="128" t="e">
        <f>VLOOKUP(B3591,'Ma sector'!A:E,5,0)</f>
        <v>#N/A</v>
      </c>
    </row>
    <row r="3593" spans="34:34">
      <c r="AH3593" s="128" t="e">
        <f>VLOOKUP(B3592,'Ma sector'!A:E,5,0)</f>
        <v>#N/A</v>
      </c>
    </row>
    <row r="3594" spans="34:34">
      <c r="AH3594" s="128" t="e">
        <f>VLOOKUP(B3593,'Ma sector'!A:E,5,0)</f>
        <v>#N/A</v>
      </c>
    </row>
    <row r="3595" spans="34:34">
      <c r="AH3595" s="128" t="e">
        <f>VLOOKUP(B3594,'Ma sector'!A:E,5,0)</f>
        <v>#N/A</v>
      </c>
    </row>
    <row r="3596" spans="34:34">
      <c r="AH3596" s="128" t="e">
        <f>VLOOKUP(B3595,'Ma sector'!A:E,5,0)</f>
        <v>#N/A</v>
      </c>
    </row>
    <row r="3597" spans="34:34">
      <c r="AH3597" s="128" t="e">
        <f>VLOOKUP(B3596,'Ma sector'!A:E,5,0)</f>
        <v>#N/A</v>
      </c>
    </row>
    <row r="3598" spans="34:34">
      <c r="AH3598" s="128" t="e">
        <f>VLOOKUP(B3597,'Ma sector'!A:E,5,0)</f>
        <v>#N/A</v>
      </c>
    </row>
    <row r="3599" spans="34:34">
      <c r="AH3599" s="128" t="e">
        <f>VLOOKUP(B3598,'Ma sector'!A:E,5,0)</f>
        <v>#N/A</v>
      </c>
    </row>
    <row r="3600" spans="34:34">
      <c r="AH3600" s="128" t="e">
        <f>VLOOKUP(B3599,'Ma sector'!A:E,5,0)</f>
        <v>#N/A</v>
      </c>
    </row>
    <row r="3601" spans="34:34">
      <c r="AH3601" s="128" t="e">
        <f>VLOOKUP(B3600,'Ma sector'!A:E,5,0)</f>
        <v>#N/A</v>
      </c>
    </row>
    <row r="3602" spans="34:34">
      <c r="AH3602" s="128" t="e">
        <f>VLOOKUP(B3601,'Ma sector'!A:E,5,0)</f>
        <v>#N/A</v>
      </c>
    </row>
    <row r="3603" spans="34:34">
      <c r="AH3603" s="128" t="e">
        <f>VLOOKUP(B3602,'Ma sector'!A:E,5,0)</f>
        <v>#N/A</v>
      </c>
    </row>
    <row r="3604" spans="34:34">
      <c r="AH3604" s="128" t="e">
        <f>VLOOKUP(B3603,'Ma sector'!A:E,5,0)</f>
        <v>#N/A</v>
      </c>
    </row>
    <row r="3605" spans="34:34">
      <c r="AH3605" s="128" t="e">
        <f>VLOOKUP(B3604,'Ma sector'!A:E,5,0)</f>
        <v>#N/A</v>
      </c>
    </row>
    <row r="3606" spans="34:34">
      <c r="AH3606" s="128" t="e">
        <f>VLOOKUP(B3605,'Ma sector'!A:E,5,0)</f>
        <v>#N/A</v>
      </c>
    </row>
    <row r="3607" spans="34:34">
      <c r="AH3607" s="128" t="e">
        <f>VLOOKUP(B3606,'Ma sector'!A:E,5,0)</f>
        <v>#N/A</v>
      </c>
    </row>
    <row r="3608" spans="34:34">
      <c r="AH3608" s="128" t="e">
        <f>VLOOKUP(B3607,'Ma sector'!A:E,5,0)</f>
        <v>#N/A</v>
      </c>
    </row>
    <row r="3609" spans="34:34">
      <c r="AH3609" s="128" t="e">
        <f>VLOOKUP(B3608,'Ma sector'!A:E,5,0)</f>
        <v>#N/A</v>
      </c>
    </row>
    <row r="3610" spans="34:34">
      <c r="AH3610" s="128" t="e">
        <f>VLOOKUP(B3609,'Ma sector'!A:E,5,0)</f>
        <v>#N/A</v>
      </c>
    </row>
    <row r="3611" spans="34:34">
      <c r="AH3611" s="128" t="e">
        <f>VLOOKUP(B3610,'Ma sector'!A:E,5,0)</f>
        <v>#N/A</v>
      </c>
    </row>
    <row r="3612" spans="34:34">
      <c r="AH3612" s="128" t="e">
        <f>VLOOKUP(B3611,'Ma sector'!A:E,5,0)</f>
        <v>#N/A</v>
      </c>
    </row>
    <row r="3613" spans="34:34">
      <c r="AH3613" s="128" t="e">
        <f>VLOOKUP(B3612,'Ma sector'!A:E,5,0)</f>
        <v>#N/A</v>
      </c>
    </row>
    <row r="3614" spans="34:34">
      <c r="AH3614" s="128" t="e">
        <f>VLOOKUP(B3613,'Ma sector'!A:E,5,0)</f>
        <v>#N/A</v>
      </c>
    </row>
    <row r="3615" spans="34:34">
      <c r="AH3615" s="128" t="e">
        <f>VLOOKUP(B3614,'Ma sector'!A:E,5,0)</f>
        <v>#N/A</v>
      </c>
    </row>
    <row r="3616" spans="34:34">
      <c r="AH3616" s="128" t="e">
        <f>VLOOKUP(B3615,'Ma sector'!A:E,5,0)</f>
        <v>#N/A</v>
      </c>
    </row>
    <row r="3617" spans="34:34">
      <c r="AH3617" s="128" t="e">
        <f>VLOOKUP(B3616,'Ma sector'!A:E,5,0)</f>
        <v>#N/A</v>
      </c>
    </row>
    <row r="3618" spans="34:34">
      <c r="AH3618" s="128" t="e">
        <f>VLOOKUP(B3617,'Ma sector'!A:E,5,0)</f>
        <v>#N/A</v>
      </c>
    </row>
    <row r="3619" spans="34:34">
      <c r="AH3619" s="128" t="e">
        <f>VLOOKUP(B3618,'Ma sector'!A:E,5,0)</f>
        <v>#N/A</v>
      </c>
    </row>
    <row r="3620" spans="34:34">
      <c r="AH3620" s="128" t="e">
        <f>VLOOKUP(B3619,'Ma sector'!A:E,5,0)</f>
        <v>#N/A</v>
      </c>
    </row>
    <row r="3621" spans="34:34">
      <c r="AH3621" s="128" t="e">
        <f>VLOOKUP(B3620,'Ma sector'!A:E,5,0)</f>
        <v>#N/A</v>
      </c>
    </row>
    <row r="3622" spans="34:34">
      <c r="AH3622" s="128" t="e">
        <f>VLOOKUP(B3621,'Ma sector'!A:E,5,0)</f>
        <v>#N/A</v>
      </c>
    </row>
    <row r="3623" spans="34:34">
      <c r="AH3623" s="128" t="e">
        <f>VLOOKUP(B3622,'Ma sector'!A:E,5,0)</f>
        <v>#N/A</v>
      </c>
    </row>
    <row r="3624" spans="34:34">
      <c r="AH3624" s="128" t="e">
        <f>VLOOKUP(B3623,'Ma sector'!A:E,5,0)</f>
        <v>#N/A</v>
      </c>
    </row>
    <row r="3625" spans="34:34">
      <c r="AH3625" s="128" t="e">
        <f>VLOOKUP(B3624,'Ma sector'!A:E,5,0)</f>
        <v>#N/A</v>
      </c>
    </row>
    <row r="3626" spans="34:34">
      <c r="AH3626" s="128" t="e">
        <f>VLOOKUP(B3625,'Ma sector'!A:E,5,0)</f>
        <v>#N/A</v>
      </c>
    </row>
    <row r="3627" spans="34:34">
      <c r="AH3627" s="128" t="e">
        <f>VLOOKUP(B3626,'Ma sector'!A:E,5,0)</f>
        <v>#N/A</v>
      </c>
    </row>
    <row r="3628" spans="34:34">
      <c r="AH3628" s="128" t="e">
        <f>VLOOKUP(B3627,'Ma sector'!A:E,5,0)</f>
        <v>#N/A</v>
      </c>
    </row>
    <row r="3629" spans="34:34">
      <c r="AH3629" s="128" t="e">
        <f>VLOOKUP(B3628,'Ma sector'!A:E,5,0)</f>
        <v>#N/A</v>
      </c>
    </row>
    <row r="3630" spans="34:34">
      <c r="AH3630" s="128" t="e">
        <f>VLOOKUP(B3629,'Ma sector'!A:E,5,0)</f>
        <v>#N/A</v>
      </c>
    </row>
    <row r="3631" spans="34:34">
      <c r="AH3631" s="128" t="e">
        <f>VLOOKUP(B3630,'Ma sector'!A:E,5,0)</f>
        <v>#N/A</v>
      </c>
    </row>
    <row r="3632" spans="34:34">
      <c r="AH3632" s="128" t="e">
        <f>VLOOKUP(B3631,'Ma sector'!A:E,5,0)</f>
        <v>#N/A</v>
      </c>
    </row>
    <row r="3633" spans="34:34">
      <c r="AH3633" s="128" t="e">
        <f>VLOOKUP(B3632,'Ma sector'!A:E,5,0)</f>
        <v>#N/A</v>
      </c>
    </row>
    <row r="3634" spans="34:34">
      <c r="AH3634" s="128" t="e">
        <f>VLOOKUP(B3633,'Ma sector'!A:E,5,0)</f>
        <v>#N/A</v>
      </c>
    </row>
    <row r="3635" spans="34:34">
      <c r="AH3635" s="128" t="e">
        <f>VLOOKUP(B3634,'Ma sector'!A:E,5,0)</f>
        <v>#N/A</v>
      </c>
    </row>
    <row r="3636" spans="34:34">
      <c r="AH3636" s="128" t="e">
        <f>VLOOKUP(B3635,'Ma sector'!A:E,5,0)</f>
        <v>#N/A</v>
      </c>
    </row>
    <row r="3637" spans="34:34">
      <c r="AH3637" s="128" t="e">
        <f>VLOOKUP(B3636,'Ma sector'!A:E,5,0)</f>
        <v>#N/A</v>
      </c>
    </row>
    <row r="3638" spans="34:34">
      <c r="AH3638" s="128" t="e">
        <f>VLOOKUP(B3637,'Ma sector'!A:E,5,0)</f>
        <v>#N/A</v>
      </c>
    </row>
    <row r="3639" spans="34:34">
      <c r="AH3639" s="128" t="e">
        <f>VLOOKUP(B3638,'Ma sector'!A:E,5,0)</f>
        <v>#N/A</v>
      </c>
    </row>
    <row r="3640" spans="34:34">
      <c r="AH3640" s="128" t="e">
        <f>VLOOKUP(B3639,'Ma sector'!A:E,5,0)</f>
        <v>#N/A</v>
      </c>
    </row>
    <row r="3641" spans="34:34">
      <c r="AH3641" s="128" t="e">
        <f>VLOOKUP(B3640,'Ma sector'!A:E,5,0)</f>
        <v>#N/A</v>
      </c>
    </row>
    <row r="3642" spans="34:34">
      <c r="AH3642" s="128" t="e">
        <f>VLOOKUP(B3641,'Ma sector'!A:E,5,0)</f>
        <v>#N/A</v>
      </c>
    </row>
    <row r="3643" spans="34:34">
      <c r="AH3643" s="128" t="e">
        <f>VLOOKUP(B3642,'Ma sector'!A:E,5,0)</f>
        <v>#N/A</v>
      </c>
    </row>
    <row r="3644" spans="34:34">
      <c r="AH3644" s="128" t="e">
        <f>VLOOKUP(B3643,'Ma sector'!A:E,5,0)</f>
        <v>#N/A</v>
      </c>
    </row>
    <row r="3645" spans="34:34">
      <c r="AH3645" s="128" t="e">
        <f>VLOOKUP(B3644,'Ma sector'!A:E,5,0)</f>
        <v>#N/A</v>
      </c>
    </row>
    <row r="3646" spans="34:34">
      <c r="AH3646" s="128" t="e">
        <f>VLOOKUP(B3645,'Ma sector'!A:E,5,0)</f>
        <v>#N/A</v>
      </c>
    </row>
    <row r="3647" spans="34:34">
      <c r="AH3647" s="128" t="e">
        <f>VLOOKUP(B3646,'Ma sector'!A:E,5,0)</f>
        <v>#N/A</v>
      </c>
    </row>
    <row r="3648" spans="34:34">
      <c r="AH3648" s="128" t="e">
        <f>VLOOKUP(B3647,'Ma sector'!A:E,5,0)</f>
        <v>#N/A</v>
      </c>
    </row>
    <row r="3649" spans="34:34">
      <c r="AH3649" s="128" t="e">
        <f>VLOOKUP(B3648,'Ma sector'!A:E,5,0)</f>
        <v>#N/A</v>
      </c>
    </row>
    <row r="3650" spans="34:34">
      <c r="AH3650" s="128" t="e">
        <f>VLOOKUP(B3649,'Ma sector'!A:E,5,0)</f>
        <v>#N/A</v>
      </c>
    </row>
    <row r="3651" spans="34:34">
      <c r="AH3651" s="128" t="e">
        <f>VLOOKUP(B3650,'Ma sector'!A:E,5,0)</f>
        <v>#N/A</v>
      </c>
    </row>
    <row r="3652" spans="34:34">
      <c r="AH3652" s="128" t="e">
        <f>VLOOKUP(B3651,'Ma sector'!A:E,5,0)</f>
        <v>#N/A</v>
      </c>
    </row>
    <row r="3653" spans="34:34">
      <c r="AH3653" s="128" t="e">
        <f>VLOOKUP(B3652,'Ma sector'!A:E,5,0)</f>
        <v>#N/A</v>
      </c>
    </row>
    <row r="3654" spans="34:34">
      <c r="AH3654" s="128" t="e">
        <f>VLOOKUP(B3653,'Ma sector'!A:E,5,0)</f>
        <v>#N/A</v>
      </c>
    </row>
    <row r="3655" spans="34:34">
      <c r="AH3655" s="128" t="e">
        <f>VLOOKUP(B3654,'Ma sector'!A:E,5,0)</f>
        <v>#N/A</v>
      </c>
    </row>
    <row r="3656" spans="34:34">
      <c r="AH3656" s="128" t="e">
        <f>VLOOKUP(B3655,'Ma sector'!A:E,5,0)</f>
        <v>#N/A</v>
      </c>
    </row>
    <row r="3657" spans="34:34">
      <c r="AH3657" s="128" t="e">
        <f>VLOOKUP(B3656,'Ma sector'!A:E,5,0)</f>
        <v>#N/A</v>
      </c>
    </row>
    <row r="3658" spans="34:34">
      <c r="AH3658" s="128" t="e">
        <f>VLOOKUP(B3657,'Ma sector'!A:E,5,0)</f>
        <v>#N/A</v>
      </c>
    </row>
    <row r="3659" spans="34:34">
      <c r="AH3659" s="128" t="e">
        <f>VLOOKUP(B3658,'Ma sector'!A:E,5,0)</f>
        <v>#N/A</v>
      </c>
    </row>
    <row r="3660" spans="34:34">
      <c r="AH3660" s="128" t="e">
        <f>VLOOKUP(B3659,'Ma sector'!A:E,5,0)</f>
        <v>#N/A</v>
      </c>
    </row>
    <row r="3661" spans="34:34">
      <c r="AH3661" s="128" t="e">
        <f>VLOOKUP(B3660,'Ma sector'!A:E,5,0)</f>
        <v>#N/A</v>
      </c>
    </row>
    <row r="3662" spans="34:34">
      <c r="AH3662" s="128" t="e">
        <f>VLOOKUP(B3661,'Ma sector'!A:E,5,0)</f>
        <v>#N/A</v>
      </c>
    </row>
    <row r="3663" spans="34:34">
      <c r="AH3663" s="128" t="e">
        <f>VLOOKUP(B3662,'Ma sector'!A:E,5,0)</f>
        <v>#N/A</v>
      </c>
    </row>
    <row r="3664" spans="34:34">
      <c r="AH3664" s="128" t="e">
        <f>VLOOKUP(B3663,'Ma sector'!A:E,5,0)</f>
        <v>#N/A</v>
      </c>
    </row>
    <row r="3665" spans="34:34">
      <c r="AH3665" s="128" t="e">
        <f>VLOOKUP(B3664,'Ma sector'!A:E,5,0)</f>
        <v>#N/A</v>
      </c>
    </row>
    <row r="3666" spans="34:34">
      <c r="AH3666" s="128" t="e">
        <f>VLOOKUP(B3665,'Ma sector'!A:E,5,0)</f>
        <v>#N/A</v>
      </c>
    </row>
    <row r="3667" spans="34:34">
      <c r="AH3667" s="128" t="e">
        <f>VLOOKUP(B3666,'Ma sector'!A:E,5,0)</f>
        <v>#N/A</v>
      </c>
    </row>
    <row r="3668" spans="34:34">
      <c r="AH3668" s="128" t="e">
        <f>VLOOKUP(B3667,'Ma sector'!A:E,5,0)</f>
        <v>#N/A</v>
      </c>
    </row>
    <row r="3669" spans="34:34">
      <c r="AH3669" s="128" t="e">
        <f>VLOOKUP(B3668,'Ma sector'!A:E,5,0)</f>
        <v>#N/A</v>
      </c>
    </row>
    <row r="3670" spans="34:34">
      <c r="AH3670" s="128" t="e">
        <f>VLOOKUP(B3669,'Ma sector'!A:E,5,0)</f>
        <v>#N/A</v>
      </c>
    </row>
    <row r="3671" spans="34:34">
      <c r="AH3671" s="128" t="e">
        <f>VLOOKUP(B3670,'Ma sector'!A:E,5,0)</f>
        <v>#N/A</v>
      </c>
    </row>
    <row r="3672" spans="34:34">
      <c r="AH3672" s="128" t="e">
        <f>VLOOKUP(B3671,'Ma sector'!A:E,5,0)</f>
        <v>#N/A</v>
      </c>
    </row>
    <row r="3673" spans="34:34">
      <c r="AH3673" s="128" t="e">
        <f>VLOOKUP(B3672,'Ma sector'!A:E,5,0)</f>
        <v>#N/A</v>
      </c>
    </row>
    <row r="3674" spans="34:34">
      <c r="AH3674" s="128" t="e">
        <f>VLOOKUP(B3673,'Ma sector'!A:E,5,0)</f>
        <v>#N/A</v>
      </c>
    </row>
    <row r="3675" spans="34:34">
      <c r="AH3675" s="128" t="e">
        <f>VLOOKUP(B3674,'Ma sector'!A:E,5,0)</f>
        <v>#N/A</v>
      </c>
    </row>
    <row r="3676" spans="34:34">
      <c r="AH3676" s="128" t="e">
        <f>VLOOKUP(B3675,'Ma sector'!A:E,5,0)</f>
        <v>#N/A</v>
      </c>
    </row>
    <row r="3677" spans="34:34">
      <c r="AH3677" s="128" t="e">
        <f>VLOOKUP(B3676,'Ma sector'!A:E,5,0)</f>
        <v>#N/A</v>
      </c>
    </row>
    <row r="3678" spans="34:34">
      <c r="AH3678" s="128" t="e">
        <f>VLOOKUP(B3677,'Ma sector'!A:E,5,0)</f>
        <v>#N/A</v>
      </c>
    </row>
    <row r="3679" spans="34:34">
      <c r="AH3679" s="128" t="e">
        <f>VLOOKUP(B3678,'Ma sector'!A:E,5,0)</f>
        <v>#N/A</v>
      </c>
    </row>
    <row r="3680" spans="34:34">
      <c r="AH3680" s="128" t="e">
        <f>VLOOKUP(B3679,'Ma sector'!A:E,5,0)</f>
        <v>#N/A</v>
      </c>
    </row>
    <row r="3681" spans="34:34">
      <c r="AH3681" s="128" t="e">
        <f>VLOOKUP(B3680,'Ma sector'!A:E,5,0)</f>
        <v>#N/A</v>
      </c>
    </row>
    <row r="3682" spans="34:34">
      <c r="AH3682" s="128" t="e">
        <f>VLOOKUP(B3681,'Ma sector'!A:E,5,0)</f>
        <v>#N/A</v>
      </c>
    </row>
    <row r="3683" spans="34:34">
      <c r="AH3683" s="128" t="e">
        <f>VLOOKUP(B3682,'Ma sector'!A:E,5,0)</f>
        <v>#N/A</v>
      </c>
    </row>
    <row r="3684" spans="34:34">
      <c r="AH3684" s="128" t="e">
        <f>VLOOKUP(B3683,'Ma sector'!A:E,5,0)</f>
        <v>#N/A</v>
      </c>
    </row>
    <row r="3685" spans="34:34">
      <c r="AH3685" s="128" t="e">
        <f>VLOOKUP(B3684,'Ma sector'!A:E,5,0)</f>
        <v>#N/A</v>
      </c>
    </row>
    <row r="3686" spans="34:34">
      <c r="AH3686" s="128" t="e">
        <f>VLOOKUP(B3685,'Ma sector'!A:E,5,0)</f>
        <v>#N/A</v>
      </c>
    </row>
    <row r="3687" spans="34:34">
      <c r="AH3687" s="128" t="e">
        <f>VLOOKUP(B3686,'Ma sector'!A:E,5,0)</f>
        <v>#N/A</v>
      </c>
    </row>
    <row r="3688" spans="34:34">
      <c r="AH3688" s="128" t="e">
        <f>VLOOKUP(B3687,'Ma sector'!A:E,5,0)</f>
        <v>#N/A</v>
      </c>
    </row>
    <row r="3689" spans="34:34">
      <c r="AH3689" s="128" t="e">
        <f>VLOOKUP(B3688,'Ma sector'!A:E,5,0)</f>
        <v>#N/A</v>
      </c>
    </row>
    <row r="3690" spans="34:34">
      <c r="AH3690" s="128" t="e">
        <f>VLOOKUP(B3689,'Ma sector'!A:E,5,0)</f>
        <v>#N/A</v>
      </c>
    </row>
    <row r="3691" spans="34:34">
      <c r="AH3691" s="128" t="e">
        <f>VLOOKUP(B3690,'Ma sector'!A:E,5,0)</f>
        <v>#N/A</v>
      </c>
    </row>
    <row r="3692" spans="34:34">
      <c r="AH3692" s="128" t="e">
        <f>VLOOKUP(B3691,'Ma sector'!A:E,5,0)</f>
        <v>#N/A</v>
      </c>
    </row>
    <row r="3693" spans="34:34">
      <c r="AH3693" s="128" t="e">
        <f>VLOOKUP(B3692,'Ma sector'!A:E,5,0)</f>
        <v>#N/A</v>
      </c>
    </row>
    <row r="3694" spans="34:34">
      <c r="AH3694" s="128" t="e">
        <f>VLOOKUP(B3693,'Ma sector'!A:E,5,0)</f>
        <v>#N/A</v>
      </c>
    </row>
    <row r="3695" spans="34:34">
      <c r="AH3695" s="128" t="e">
        <f>VLOOKUP(B3694,'Ma sector'!A:E,5,0)</f>
        <v>#N/A</v>
      </c>
    </row>
    <row r="3696" spans="34:34">
      <c r="AH3696" s="128" t="e">
        <f>VLOOKUP(B3695,'Ma sector'!A:E,5,0)</f>
        <v>#N/A</v>
      </c>
    </row>
    <row r="3697" spans="34:34">
      <c r="AH3697" s="128" t="e">
        <f>VLOOKUP(B3696,'Ma sector'!A:E,5,0)</f>
        <v>#N/A</v>
      </c>
    </row>
    <row r="3698" spans="34:34">
      <c r="AH3698" s="128" t="e">
        <f>VLOOKUP(B3697,'Ma sector'!A:E,5,0)</f>
        <v>#N/A</v>
      </c>
    </row>
    <row r="3699" spans="34:34">
      <c r="AH3699" s="128" t="e">
        <f>VLOOKUP(B3698,'Ma sector'!A:E,5,0)</f>
        <v>#N/A</v>
      </c>
    </row>
    <row r="3700" spans="34:34">
      <c r="AH3700" s="128" t="e">
        <f>VLOOKUP(B3699,'Ma sector'!A:E,5,0)</f>
        <v>#N/A</v>
      </c>
    </row>
    <row r="3701" spans="34:34">
      <c r="AH3701" s="128" t="e">
        <f>VLOOKUP(B3700,'Ma sector'!A:E,5,0)</f>
        <v>#N/A</v>
      </c>
    </row>
    <row r="3702" spans="34:34">
      <c r="AH3702" s="128" t="e">
        <f>VLOOKUP(B3701,'Ma sector'!A:E,5,0)</f>
        <v>#N/A</v>
      </c>
    </row>
    <row r="3703" spans="34:34">
      <c r="AH3703" s="128" t="e">
        <f>VLOOKUP(B3702,'Ma sector'!A:E,5,0)</f>
        <v>#N/A</v>
      </c>
    </row>
    <row r="3704" spans="34:34">
      <c r="AH3704" s="128" t="e">
        <f>VLOOKUP(B3703,'Ma sector'!A:E,5,0)</f>
        <v>#N/A</v>
      </c>
    </row>
    <row r="3705" spans="34:34">
      <c r="AH3705" s="128" t="e">
        <f>VLOOKUP(B3704,'Ma sector'!A:E,5,0)</f>
        <v>#N/A</v>
      </c>
    </row>
    <row r="3706" spans="34:34">
      <c r="AH3706" s="128" t="e">
        <f>VLOOKUP(B3705,'Ma sector'!A:E,5,0)</f>
        <v>#N/A</v>
      </c>
    </row>
    <row r="3707" spans="34:34">
      <c r="AH3707" s="128" t="e">
        <f>VLOOKUP(B3706,'Ma sector'!A:E,5,0)</f>
        <v>#N/A</v>
      </c>
    </row>
    <row r="3708" spans="34:34">
      <c r="AH3708" s="128" t="e">
        <f>VLOOKUP(B3707,'Ma sector'!A:E,5,0)</f>
        <v>#N/A</v>
      </c>
    </row>
    <row r="3709" spans="34:34">
      <c r="AH3709" s="128" t="e">
        <f>VLOOKUP(B3708,'Ma sector'!A:E,5,0)</f>
        <v>#N/A</v>
      </c>
    </row>
    <row r="3710" spans="34:34">
      <c r="AH3710" s="128" t="e">
        <f>VLOOKUP(B3709,'Ma sector'!A:E,5,0)</f>
        <v>#N/A</v>
      </c>
    </row>
    <row r="3711" spans="34:34">
      <c r="AH3711" s="128" t="e">
        <f>VLOOKUP(B3710,'Ma sector'!A:E,5,0)</f>
        <v>#N/A</v>
      </c>
    </row>
    <row r="3712" spans="34:34">
      <c r="AH3712" s="128" t="e">
        <f>VLOOKUP(B3711,'Ma sector'!A:E,5,0)</f>
        <v>#N/A</v>
      </c>
    </row>
    <row r="3713" spans="34:34">
      <c r="AH3713" s="128" t="e">
        <f>VLOOKUP(B3712,'Ma sector'!A:E,5,0)</f>
        <v>#N/A</v>
      </c>
    </row>
    <row r="3714" spans="34:34">
      <c r="AH3714" s="128" t="e">
        <f>VLOOKUP(B3713,'Ma sector'!A:E,5,0)</f>
        <v>#N/A</v>
      </c>
    </row>
    <row r="3715" spans="34:34">
      <c r="AH3715" s="128" t="e">
        <f>VLOOKUP(B3714,'Ma sector'!A:E,5,0)</f>
        <v>#N/A</v>
      </c>
    </row>
    <row r="3716" spans="34:34">
      <c r="AH3716" s="128" t="e">
        <f>VLOOKUP(B3715,'Ma sector'!A:E,5,0)</f>
        <v>#N/A</v>
      </c>
    </row>
    <row r="3717" spans="34:34">
      <c r="AH3717" s="128" t="e">
        <f>VLOOKUP(B3716,'Ma sector'!A:E,5,0)</f>
        <v>#N/A</v>
      </c>
    </row>
    <row r="3718" spans="34:34">
      <c r="AH3718" s="128" t="e">
        <f>VLOOKUP(B3717,'Ma sector'!A:E,5,0)</f>
        <v>#N/A</v>
      </c>
    </row>
    <row r="3719" spans="34:34">
      <c r="AH3719" s="128" t="e">
        <f>VLOOKUP(B3718,'Ma sector'!A:E,5,0)</f>
        <v>#N/A</v>
      </c>
    </row>
    <row r="3720" spans="34:34">
      <c r="AH3720" s="128" t="e">
        <f>VLOOKUP(B3719,'Ma sector'!A:E,5,0)</f>
        <v>#N/A</v>
      </c>
    </row>
    <row r="3721" spans="34:34">
      <c r="AH3721" s="128" t="e">
        <f>VLOOKUP(B3720,'Ma sector'!A:E,5,0)</f>
        <v>#N/A</v>
      </c>
    </row>
    <row r="3722" spans="34:34">
      <c r="AH3722" s="128" t="e">
        <f>VLOOKUP(B3721,'Ma sector'!A:E,5,0)</f>
        <v>#N/A</v>
      </c>
    </row>
    <row r="3723" spans="34:34">
      <c r="AH3723" s="128" t="e">
        <f>VLOOKUP(B3722,'Ma sector'!A:E,5,0)</f>
        <v>#N/A</v>
      </c>
    </row>
    <row r="3724" spans="34:34">
      <c r="AH3724" s="128" t="e">
        <f>VLOOKUP(B3723,'Ma sector'!A:E,5,0)</f>
        <v>#N/A</v>
      </c>
    </row>
    <row r="3725" spans="34:34">
      <c r="AH3725" s="128" t="e">
        <f>VLOOKUP(B3724,'Ma sector'!A:E,5,0)</f>
        <v>#N/A</v>
      </c>
    </row>
    <row r="3726" spans="34:34">
      <c r="AH3726" s="128" t="e">
        <f>VLOOKUP(B3725,'Ma sector'!A:E,5,0)</f>
        <v>#N/A</v>
      </c>
    </row>
    <row r="3727" spans="34:34">
      <c r="AH3727" s="128" t="e">
        <f>VLOOKUP(B3726,'Ma sector'!A:E,5,0)</f>
        <v>#N/A</v>
      </c>
    </row>
    <row r="3728" spans="34:34">
      <c r="AH3728" s="128" t="e">
        <f>VLOOKUP(B3727,'Ma sector'!A:E,5,0)</f>
        <v>#N/A</v>
      </c>
    </row>
    <row r="3729" spans="34:34">
      <c r="AH3729" s="128" t="e">
        <f>VLOOKUP(B3728,'Ma sector'!A:E,5,0)</f>
        <v>#N/A</v>
      </c>
    </row>
    <row r="3730" spans="34:34">
      <c r="AH3730" s="128" t="e">
        <f>VLOOKUP(B3729,'Ma sector'!A:E,5,0)</f>
        <v>#N/A</v>
      </c>
    </row>
    <row r="3731" spans="34:34">
      <c r="AH3731" s="128" t="e">
        <f>VLOOKUP(B3730,'Ma sector'!A:E,5,0)</f>
        <v>#N/A</v>
      </c>
    </row>
    <row r="3732" spans="34:34">
      <c r="AH3732" s="128" t="e">
        <f>VLOOKUP(B3731,'Ma sector'!A:E,5,0)</f>
        <v>#N/A</v>
      </c>
    </row>
    <row r="3733" spans="34:34">
      <c r="AH3733" s="128" t="e">
        <f>VLOOKUP(B3732,'Ma sector'!A:E,5,0)</f>
        <v>#N/A</v>
      </c>
    </row>
    <row r="3734" spans="34:34">
      <c r="AH3734" s="128" t="e">
        <f>VLOOKUP(B3733,'Ma sector'!A:E,5,0)</f>
        <v>#N/A</v>
      </c>
    </row>
    <row r="3735" spans="34:34">
      <c r="AH3735" s="128" t="e">
        <f>VLOOKUP(B3734,'Ma sector'!A:E,5,0)</f>
        <v>#N/A</v>
      </c>
    </row>
    <row r="3736" spans="34:34">
      <c r="AH3736" s="128" t="e">
        <f>VLOOKUP(B3735,'Ma sector'!A:E,5,0)</f>
        <v>#N/A</v>
      </c>
    </row>
    <row r="3737" spans="34:34">
      <c r="AH3737" s="128" t="e">
        <f>VLOOKUP(B3736,'Ma sector'!A:E,5,0)</f>
        <v>#N/A</v>
      </c>
    </row>
    <row r="3738" spans="34:34">
      <c r="AH3738" s="128" t="e">
        <f>VLOOKUP(B3737,'Ma sector'!A:E,5,0)</f>
        <v>#N/A</v>
      </c>
    </row>
    <row r="3739" spans="34:34">
      <c r="AH3739" s="128" t="e">
        <f>VLOOKUP(B3738,'Ma sector'!A:E,5,0)</f>
        <v>#N/A</v>
      </c>
    </row>
    <row r="3740" spans="34:34">
      <c r="AH3740" s="128" t="e">
        <f>VLOOKUP(B3739,'Ma sector'!A:E,5,0)</f>
        <v>#N/A</v>
      </c>
    </row>
    <row r="3741" spans="34:34">
      <c r="AH3741" s="128" t="e">
        <f>VLOOKUP(B3740,'Ma sector'!A:E,5,0)</f>
        <v>#N/A</v>
      </c>
    </row>
    <row r="3742" spans="34:34">
      <c r="AH3742" s="128" t="e">
        <f>VLOOKUP(B3741,'Ma sector'!A:E,5,0)</f>
        <v>#N/A</v>
      </c>
    </row>
    <row r="3743" spans="34:34">
      <c r="AH3743" s="128" t="e">
        <f>VLOOKUP(B3742,'Ma sector'!A:E,5,0)</f>
        <v>#N/A</v>
      </c>
    </row>
    <row r="3744" spans="34:34">
      <c r="AH3744" s="128" t="e">
        <f>VLOOKUP(B3743,'Ma sector'!A:E,5,0)</f>
        <v>#N/A</v>
      </c>
    </row>
    <row r="3745" spans="34:34">
      <c r="AH3745" s="128" t="e">
        <f>VLOOKUP(B3744,'Ma sector'!A:E,5,0)</f>
        <v>#N/A</v>
      </c>
    </row>
    <row r="3746" spans="34:34">
      <c r="AH3746" s="128" t="e">
        <f>VLOOKUP(B3745,'Ma sector'!A:E,5,0)</f>
        <v>#N/A</v>
      </c>
    </row>
    <row r="3747" spans="34:34">
      <c r="AH3747" s="128" t="e">
        <f>VLOOKUP(B3746,'Ma sector'!A:E,5,0)</f>
        <v>#N/A</v>
      </c>
    </row>
    <row r="3748" spans="34:34">
      <c r="AH3748" s="128" t="e">
        <f>VLOOKUP(B3747,'Ma sector'!A:E,5,0)</f>
        <v>#N/A</v>
      </c>
    </row>
    <row r="3749" spans="34:34">
      <c r="AH3749" s="128" t="e">
        <f>VLOOKUP(B3748,'Ma sector'!A:E,5,0)</f>
        <v>#N/A</v>
      </c>
    </row>
    <row r="3750" spans="34:34">
      <c r="AH3750" s="128" t="e">
        <f>VLOOKUP(B3749,'Ma sector'!A:E,5,0)</f>
        <v>#N/A</v>
      </c>
    </row>
    <row r="3751" spans="34:34">
      <c r="AH3751" s="128" t="e">
        <f>VLOOKUP(B3750,'Ma sector'!A:E,5,0)</f>
        <v>#N/A</v>
      </c>
    </row>
    <row r="3752" spans="34:34">
      <c r="AH3752" s="128" t="e">
        <f>VLOOKUP(B3751,'Ma sector'!A:E,5,0)</f>
        <v>#N/A</v>
      </c>
    </row>
    <row r="3753" spans="34:34">
      <c r="AH3753" s="128" t="e">
        <f>VLOOKUP(B3752,'Ma sector'!A:E,5,0)</f>
        <v>#N/A</v>
      </c>
    </row>
    <row r="3754" spans="34:34">
      <c r="AH3754" s="128" t="e">
        <f>VLOOKUP(B3753,'Ma sector'!A:E,5,0)</f>
        <v>#N/A</v>
      </c>
    </row>
    <row r="3755" spans="34:34">
      <c r="AH3755" s="128" t="e">
        <f>VLOOKUP(B3754,'Ma sector'!A:E,5,0)</f>
        <v>#N/A</v>
      </c>
    </row>
    <row r="3756" spans="34:34">
      <c r="AH3756" s="128" t="e">
        <f>VLOOKUP(B3755,'Ma sector'!A:E,5,0)</f>
        <v>#N/A</v>
      </c>
    </row>
    <row r="3757" spans="34:34">
      <c r="AH3757" s="128" t="e">
        <f>VLOOKUP(B3756,'Ma sector'!A:E,5,0)</f>
        <v>#N/A</v>
      </c>
    </row>
    <row r="3758" spans="34:34">
      <c r="AH3758" s="128" t="e">
        <f>VLOOKUP(B3757,'Ma sector'!A:E,5,0)</f>
        <v>#N/A</v>
      </c>
    </row>
    <row r="3759" spans="34:34">
      <c r="AH3759" s="128" t="e">
        <f>VLOOKUP(B3758,'Ma sector'!A:E,5,0)</f>
        <v>#N/A</v>
      </c>
    </row>
    <row r="3760" spans="34:34">
      <c r="AH3760" s="128" t="e">
        <f>VLOOKUP(B3759,'Ma sector'!A:E,5,0)</f>
        <v>#N/A</v>
      </c>
    </row>
    <row r="3761" spans="34:34">
      <c r="AH3761" s="128" t="e">
        <f>VLOOKUP(B3760,'Ma sector'!A:E,5,0)</f>
        <v>#N/A</v>
      </c>
    </row>
    <row r="3762" spans="34:34">
      <c r="AH3762" s="128" t="e">
        <f>VLOOKUP(B3761,'Ma sector'!A:E,5,0)</f>
        <v>#N/A</v>
      </c>
    </row>
    <row r="3763" spans="34:34">
      <c r="AH3763" s="128" t="e">
        <f>VLOOKUP(B3762,'Ma sector'!A:E,5,0)</f>
        <v>#N/A</v>
      </c>
    </row>
    <row r="3764" spans="34:34">
      <c r="AH3764" s="128" t="e">
        <f>VLOOKUP(B3763,'Ma sector'!A:E,5,0)</f>
        <v>#N/A</v>
      </c>
    </row>
    <row r="3765" spans="34:34">
      <c r="AH3765" s="128" t="e">
        <f>VLOOKUP(B3764,'Ma sector'!A:E,5,0)</f>
        <v>#N/A</v>
      </c>
    </row>
    <row r="3766" spans="34:34">
      <c r="AH3766" s="128" t="e">
        <f>VLOOKUP(B3765,'Ma sector'!A:E,5,0)</f>
        <v>#N/A</v>
      </c>
    </row>
    <row r="3767" spans="34:34">
      <c r="AH3767" s="128" t="e">
        <f>VLOOKUP(B3766,'Ma sector'!A:E,5,0)</f>
        <v>#N/A</v>
      </c>
    </row>
    <row r="3768" spans="34:34">
      <c r="AH3768" s="128" t="e">
        <f>VLOOKUP(B3767,'Ma sector'!A:E,5,0)</f>
        <v>#N/A</v>
      </c>
    </row>
    <row r="3769" spans="34:34">
      <c r="AH3769" s="128" t="e">
        <f>VLOOKUP(B3768,'Ma sector'!A:E,5,0)</f>
        <v>#N/A</v>
      </c>
    </row>
    <row r="3770" spans="34:34">
      <c r="AH3770" s="128" t="e">
        <f>VLOOKUP(B3769,'Ma sector'!A:E,5,0)</f>
        <v>#N/A</v>
      </c>
    </row>
    <row r="3771" spans="34:34">
      <c r="AH3771" s="128" t="e">
        <f>VLOOKUP(B3770,'Ma sector'!A:E,5,0)</f>
        <v>#N/A</v>
      </c>
    </row>
    <row r="3772" spans="34:34">
      <c r="AH3772" s="128" t="e">
        <f>VLOOKUP(B3771,'Ma sector'!A:E,5,0)</f>
        <v>#N/A</v>
      </c>
    </row>
    <row r="3773" spans="34:34">
      <c r="AH3773" s="128" t="e">
        <f>VLOOKUP(B3772,'Ma sector'!A:E,5,0)</f>
        <v>#N/A</v>
      </c>
    </row>
    <row r="3774" spans="34:34">
      <c r="AH3774" s="128" t="e">
        <f>VLOOKUP(B3773,'Ma sector'!A:E,5,0)</f>
        <v>#N/A</v>
      </c>
    </row>
    <row r="3775" spans="34:34">
      <c r="AH3775" s="128" t="e">
        <f>VLOOKUP(B3774,'Ma sector'!A:E,5,0)</f>
        <v>#N/A</v>
      </c>
    </row>
    <row r="3776" spans="34:34">
      <c r="AH3776" s="128" t="e">
        <f>VLOOKUP(B3775,'Ma sector'!A:E,5,0)</f>
        <v>#N/A</v>
      </c>
    </row>
    <row r="3777" spans="34:34">
      <c r="AH3777" s="128" t="e">
        <f>VLOOKUP(B3776,'Ma sector'!A:E,5,0)</f>
        <v>#N/A</v>
      </c>
    </row>
    <row r="3778" spans="34:34">
      <c r="AH3778" s="128" t="e">
        <f>VLOOKUP(B3777,'Ma sector'!A:E,5,0)</f>
        <v>#N/A</v>
      </c>
    </row>
    <row r="3779" spans="34:34">
      <c r="AH3779" s="128" t="e">
        <f>VLOOKUP(B3778,'Ma sector'!A:E,5,0)</f>
        <v>#N/A</v>
      </c>
    </row>
    <row r="3780" spans="34:34">
      <c r="AH3780" s="128" t="e">
        <f>VLOOKUP(B3779,'Ma sector'!A:E,5,0)</f>
        <v>#N/A</v>
      </c>
    </row>
    <row r="3781" spans="34:34">
      <c r="AH3781" s="128" t="e">
        <f>VLOOKUP(B3780,'Ma sector'!A:E,5,0)</f>
        <v>#N/A</v>
      </c>
    </row>
    <row r="3782" spans="34:34">
      <c r="AH3782" s="128" t="e">
        <f>VLOOKUP(B3781,'Ma sector'!A:E,5,0)</f>
        <v>#N/A</v>
      </c>
    </row>
    <row r="3783" spans="34:34">
      <c r="AH3783" s="128" t="e">
        <f>VLOOKUP(B3782,'Ma sector'!A:E,5,0)</f>
        <v>#N/A</v>
      </c>
    </row>
    <row r="3784" spans="34:34">
      <c r="AH3784" s="128" t="e">
        <f>VLOOKUP(B3783,'Ma sector'!A:E,5,0)</f>
        <v>#N/A</v>
      </c>
    </row>
    <row r="3785" spans="34:34">
      <c r="AH3785" s="128" t="e">
        <f>VLOOKUP(B3784,'Ma sector'!A:E,5,0)</f>
        <v>#N/A</v>
      </c>
    </row>
    <row r="3786" spans="34:34">
      <c r="AH3786" s="128" t="e">
        <f>VLOOKUP(B3785,'Ma sector'!A:E,5,0)</f>
        <v>#N/A</v>
      </c>
    </row>
    <row r="3787" spans="34:34">
      <c r="AH3787" s="128" t="e">
        <f>VLOOKUP(B3786,'Ma sector'!A:E,5,0)</f>
        <v>#N/A</v>
      </c>
    </row>
    <row r="3788" spans="34:34">
      <c r="AH3788" s="128" t="e">
        <f>VLOOKUP(B3787,'Ma sector'!A:E,5,0)</f>
        <v>#N/A</v>
      </c>
    </row>
    <row r="3789" spans="34:34">
      <c r="AH3789" s="128" t="e">
        <f>VLOOKUP(B3788,'Ma sector'!A:E,5,0)</f>
        <v>#N/A</v>
      </c>
    </row>
    <row r="3790" spans="34:34">
      <c r="AH3790" s="128" t="e">
        <f>VLOOKUP(B3789,'Ma sector'!A:E,5,0)</f>
        <v>#N/A</v>
      </c>
    </row>
    <row r="3791" spans="34:34">
      <c r="AH3791" s="128" t="e">
        <f>VLOOKUP(B3790,'Ma sector'!A:E,5,0)</f>
        <v>#N/A</v>
      </c>
    </row>
    <row r="3792" spans="34:34">
      <c r="AH3792" s="128" t="e">
        <f>VLOOKUP(B3791,'Ma sector'!A:E,5,0)</f>
        <v>#N/A</v>
      </c>
    </row>
    <row r="3793" spans="34:34">
      <c r="AH3793" s="128" t="e">
        <f>VLOOKUP(B3792,'Ma sector'!A:E,5,0)</f>
        <v>#N/A</v>
      </c>
    </row>
    <row r="3794" spans="34:34">
      <c r="AH3794" s="128" t="e">
        <f>VLOOKUP(B3793,'Ma sector'!A:E,5,0)</f>
        <v>#N/A</v>
      </c>
    </row>
    <row r="3795" spans="34:34">
      <c r="AH3795" s="128" t="e">
        <f>VLOOKUP(B3794,'Ma sector'!A:E,5,0)</f>
        <v>#N/A</v>
      </c>
    </row>
    <row r="3796" spans="34:34">
      <c r="AH3796" s="128" t="e">
        <f>VLOOKUP(B3795,'Ma sector'!A:E,5,0)</f>
        <v>#N/A</v>
      </c>
    </row>
    <row r="3797" spans="34:34">
      <c r="AH3797" s="128" t="e">
        <f>VLOOKUP(B3796,'Ma sector'!A:E,5,0)</f>
        <v>#N/A</v>
      </c>
    </row>
    <row r="3798" spans="34:34">
      <c r="AH3798" s="128" t="e">
        <f>VLOOKUP(B3797,'Ma sector'!A:E,5,0)</f>
        <v>#N/A</v>
      </c>
    </row>
    <row r="3799" spans="34:34">
      <c r="AH3799" s="128" t="e">
        <f>VLOOKUP(B3798,'Ma sector'!A:E,5,0)</f>
        <v>#N/A</v>
      </c>
    </row>
    <row r="3800" spans="34:34">
      <c r="AH3800" s="128" t="e">
        <f>VLOOKUP(B3799,'Ma sector'!A:E,5,0)</f>
        <v>#N/A</v>
      </c>
    </row>
    <row r="3801" spans="34:34">
      <c r="AH3801" s="128" t="e">
        <f>VLOOKUP(B3800,'Ma sector'!A:E,5,0)</f>
        <v>#N/A</v>
      </c>
    </row>
    <row r="3802" spans="34:34">
      <c r="AH3802" s="128" t="e">
        <f>VLOOKUP(B3801,'Ma sector'!A:E,5,0)</f>
        <v>#N/A</v>
      </c>
    </row>
    <row r="3803" spans="34:34">
      <c r="AH3803" s="128" t="e">
        <f>VLOOKUP(B3802,'Ma sector'!A:E,5,0)</f>
        <v>#N/A</v>
      </c>
    </row>
    <row r="3804" spans="34:34">
      <c r="AH3804" s="128" t="e">
        <f>VLOOKUP(B3803,'Ma sector'!A:E,5,0)</f>
        <v>#N/A</v>
      </c>
    </row>
    <row r="3805" spans="34:34">
      <c r="AH3805" s="128" t="e">
        <f>VLOOKUP(B3804,'Ma sector'!A:E,5,0)</f>
        <v>#N/A</v>
      </c>
    </row>
    <row r="3806" spans="34:34">
      <c r="AH3806" s="128" t="e">
        <f>VLOOKUP(B3805,'Ma sector'!A:E,5,0)</f>
        <v>#N/A</v>
      </c>
    </row>
    <row r="3807" spans="34:34">
      <c r="AH3807" s="128" t="e">
        <f>VLOOKUP(B3806,'Ma sector'!A:E,5,0)</f>
        <v>#N/A</v>
      </c>
    </row>
    <row r="3808" spans="34:34">
      <c r="AH3808" s="128" t="e">
        <f>VLOOKUP(B3807,'Ma sector'!A:E,5,0)</f>
        <v>#N/A</v>
      </c>
    </row>
    <row r="3809" spans="34:34">
      <c r="AH3809" s="128" t="e">
        <f>VLOOKUP(B3808,'Ma sector'!A:E,5,0)</f>
        <v>#N/A</v>
      </c>
    </row>
    <row r="3810" spans="34:34">
      <c r="AH3810" s="128" t="e">
        <f>VLOOKUP(B3809,'Ma sector'!A:E,5,0)</f>
        <v>#N/A</v>
      </c>
    </row>
    <row r="3811" spans="34:34">
      <c r="AH3811" s="128" t="e">
        <f>VLOOKUP(B3810,'Ma sector'!A:E,5,0)</f>
        <v>#N/A</v>
      </c>
    </row>
    <row r="3812" spans="34:34">
      <c r="AH3812" s="128" t="e">
        <f>VLOOKUP(B3811,'Ma sector'!A:E,5,0)</f>
        <v>#N/A</v>
      </c>
    </row>
    <row r="3813" spans="34:34">
      <c r="AH3813" s="128" t="e">
        <f>VLOOKUP(B3812,'Ma sector'!A:E,5,0)</f>
        <v>#N/A</v>
      </c>
    </row>
    <row r="3814" spans="34:34">
      <c r="AH3814" s="128" t="e">
        <f>VLOOKUP(B3813,'Ma sector'!A:E,5,0)</f>
        <v>#N/A</v>
      </c>
    </row>
    <row r="3815" spans="34:34">
      <c r="AH3815" s="128" t="e">
        <f>VLOOKUP(B3814,'Ma sector'!A:E,5,0)</f>
        <v>#N/A</v>
      </c>
    </row>
    <row r="3816" spans="34:34">
      <c r="AH3816" s="128" t="e">
        <f>VLOOKUP(B3815,'Ma sector'!A:E,5,0)</f>
        <v>#N/A</v>
      </c>
    </row>
    <row r="3817" spans="34:34">
      <c r="AH3817" s="128" t="e">
        <f>VLOOKUP(B3816,'Ma sector'!A:E,5,0)</f>
        <v>#N/A</v>
      </c>
    </row>
    <row r="3818" spans="34:34">
      <c r="AH3818" s="128" t="e">
        <f>VLOOKUP(B3817,'Ma sector'!A:E,5,0)</f>
        <v>#N/A</v>
      </c>
    </row>
    <row r="3819" spans="34:34">
      <c r="AH3819" s="128" t="e">
        <f>VLOOKUP(B3818,'Ma sector'!A:E,5,0)</f>
        <v>#N/A</v>
      </c>
    </row>
    <row r="3820" spans="34:34">
      <c r="AH3820" s="128" t="e">
        <f>VLOOKUP(B3819,'Ma sector'!A:E,5,0)</f>
        <v>#N/A</v>
      </c>
    </row>
    <row r="3821" spans="34:34">
      <c r="AH3821" s="128" t="e">
        <f>VLOOKUP(B3820,'Ma sector'!A:E,5,0)</f>
        <v>#N/A</v>
      </c>
    </row>
    <row r="3822" spans="34:34">
      <c r="AH3822" s="128" t="e">
        <f>VLOOKUP(B3821,'Ma sector'!A:E,5,0)</f>
        <v>#N/A</v>
      </c>
    </row>
    <row r="3823" spans="34:34">
      <c r="AH3823" s="128" t="e">
        <f>VLOOKUP(B3822,'Ma sector'!A:E,5,0)</f>
        <v>#N/A</v>
      </c>
    </row>
    <row r="3824" spans="34:34">
      <c r="AH3824" s="128" t="e">
        <f>VLOOKUP(B3823,'Ma sector'!A:E,5,0)</f>
        <v>#N/A</v>
      </c>
    </row>
    <row r="3825" spans="34:34">
      <c r="AH3825" s="128" t="e">
        <f>VLOOKUP(B3824,'Ma sector'!A:E,5,0)</f>
        <v>#N/A</v>
      </c>
    </row>
    <row r="3826" spans="34:34">
      <c r="AH3826" s="128" t="e">
        <f>VLOOKUP(B3825,'Ma sector'!A:E,5,0)</f>
        <v>#N/A</v>
      </c>
    </row>
    <row r="3827" spans="34:34">
      <c r="AH3827" s="128" t="e">
        <f>VLOOKUP(B3826,'Ma sector'!A:E,5,0)</f>
        <v>#N/A</v>
      </c>
    </row>
    <row r="3828" spans="34:34">
      <c r="AH3828" s="128" t="e">
        <f>VLOOKUP(B3827,'Ma sector'!A:E,5,0)</f>
        <v>#N/A</v>
      </c>
    </row>
    <row r="3829" spans="34:34">
      <c r="AH3829" s="128" t="e">
        <f>VLOOKUP(B3828,'Ma sector'!A:E,5,0)</f>
        <v>#N/A</v>
      </c>
    </row>
    <row r="3830" spans="34:34">
      <c r="AH3830" s="128" t="e">
        <f>VLOOKUP(B3829,'Ma sector'!A:E,5,0)</f>
        <v>#N/A</v>
      </c>
    </row>
    <row r="3831" spans="34:34">
      <c r="AH3831" s="128" t="e">
        <f>VLOOKUP(B3830,'Ma sector'!A:E,5,0)</f>
        <v>#N/A</v>
      </c>
    </row>
    <row r="3832" spans="34:34">
      <c r="AH3832" s="128" t="e">
        <f>VLOOKUP(B3831,'Ma sector'!A:E,5,0)</f>
        <v>#N/A</v>
      </c>
    </row>
    <row r="3833" spans="34:34">
      <c r="AH3833" s="128" t="e">
        <f>VLOOKUP(B3832,'Ma sector'!A:E,5,0)</f>
        <v>#N/A</v>
      </c>
    </row>
    <row r="3834" spans="34:34">
      <c r="AH3834" s="128" t="e">
        <f>VLOOKUP(B3833,'Ma sector'!A:E,5,0)</f>
        <v>#N/A</v>
      </c>
    </row>
    <row r="3835" spans="34:34">
      <c r="AH3835" s="128" t="e">
        <f>VLOOKUP(B3834,'Ma sector'!A:E,5,0)</f>
        <v>#N/A</v>
      </c>
    </row>
    <row r="3836" spans="34:34">
      <c r="AH3836" s="128" t="e">
        <f>VLOOKUP(B3835,'Ma sector'!A:E,5,0)</f>
        <v>#N/A</v>
      </c>
    </row>
    <row r="3837" spans="34:34">
      <c r="AH3837" s="128" t="e">
        <f>VLOOKUP(B3836,'Ma sector'!A:E,5,0)</f>
        <v>#N/A</v>
      </c>
    </row>
    <row r="3838" spans="34:34">
      <c r="AH3838" s="128" t="e">
        <f>VLOOKUP(B3837,'Ma sector'!A:E,5,0)</f>
        <v>#N/A</v>
      </c>
    </row>
    <row r="3839" spans="34:34">
      <c r="AH3839" s="128" t="e">
        <f>VLOOKUP(B3838,'Ma sector'!A:E,5,0)</f>
        <v>#N/A</v>
      </c>
    </row>
    <row r="3840" spans="34:34">
      <c r="AH3840" s="128" t="e">
        <f>VLOOKUP(B3839,'Ma sector'!A:E,5,0)</f>
        <v>#N/A</v>
      </c>
    </row>
    <row r="3841" spans="34:34">
      <c r="AH3841" s="128" t="e">
        <f>VLOOKUP(B3840,'Ma sector'!A:E,5,0)</f>
        <v>#N/A</v>
      </c>
    </row>
    <row r="3842" spans="34:34">
      <c r="AH3842" s="128" t="e">
        <f>VLOOKUP(B3841,'Ma sector'!A:E,5,0)</f>
        <v>#N/A</v>
      </c>
    </row>
    <row r="3843" spans="34:34">
      <c r="AH3843" s="128" t="e">
        <f>VLOOKUP(B3842,'Ma sector'!A:E,5,0)</f>
        <v>#N/A</v>
      </c>
    </row>
    <row r="3844" spans="34:34">
      <c r="AH3844" s="128" t="e">
        <f>VLOOKUP(B3843,'Ma sector'!A:E,5,0)</f>
        <v>#N/A</v>
      </c>
    </row>
    <row r="3845" spans="34:34">
      <c r="AH3845" s="128" t="e">
        <f>VLOOKUP(B3844,'Ma sector'!A:E,5,0)</f>
        <v>#N/A</v>
      </c>
    </row>
    <row r="3846" spans="34:34">
      <c r="AH3846" s="128" t="e">
        <f>VLOOKUP(B3845,'Ma sector'!A:E,5,0)</f>
        <v>#N/A</v>
      </c>
    </row>
    <row r="3847" spans="34:34">
      <c r="AH3847" s="128" t="e">
        <f>VLOOKUP(B3846,'Ma sector'!A:E,5,0)</f>
        <v>#N/A</v>
      </c>
    </row>
    <row r="3848" spans="34:34">
      <c r="AH3848" s="128" t="e">
        <f>VLOOKUP(B3847,'Ma sector'!A:E,5,0)</f>
        <v>#N/A</v>
      </c>
    </row>
    <row r="3849" spans="34:34">
      <c r="AH3849" s="128" t="e">
        <f>VLOOKUP(B3848,'Ma sector'!A:E,5,0)</f>
        <v>#N/A</v>
      </c>
    </row>
    <row r="3850" spans="34:34">
      <c r="AH3850" s="128" t="e">
        <f>VLOOKUP(B3849,'Ma sector'!A:E,5,0)</f>
        <v>#N/A</v>
      </c>
    </row>
    <row r="3851" spans="34:34">
      <c r="AH3851" s="128" t="e">
        <f>VLOOKUP(B3850,'Ma sector'!A:E,5,0)</f>
        <v>#N/A</v>
      </c>
    </row>
    <row r="3852" spans="34:34">
      <c r="AH3852" s="128" t="e">
        <f>VLOOKUP(B3851,'Ma sector'!A:E,5,0)</f>
        <v>#N/A</v>
      </c>
    </row>
    <row r="3853" spans="34:34">
      <c r="AH3853" s="128" t="e">
        <f>VLOOKUP(B3852,'Ma sector'!A:E,5,0)</f>
        <v>#N/A</v>
      </c>
    </row>
    <row r="3854" spans="34:34">
      <c r="AH3854" s="128" t="e">
        <f>VLOOKUP(B3853,'Ma sector'!A:E,5,0)</f>
        <v>#N/A</v>
      </c>
    </row>
    <row r="3855" spans="34:34">
      <c r="AH3855" s="128" t="e">
        <f>VLOOKUP(B3854,'Ma sector'!A:E,5,0)</f>
        <v>#N/A</v>
      </c>
    </row>
    <row r="3856" spans="34:34">
      <c r="AH3856" s="128" t="e">
        <f>VLOOKUP(B3855,'Ma sector'!A:E,5,0)</f>
        <v>#N/A</v>
      </c>
    </row>
    <row r="3857" spans="34:34">
      <c r="AH3857" s="128" t="e">
        <f>VLOOKUP(B3856,'Ma sector'!A:E,5,0)</f>
        <v>#N/A</v>
      </c>
    </row>
    <row r="3858" spans="34:34">
      <c r="AH3858" s="128" t="e">
        <f>VLOOKUP(B3857,'Ma sector'!A:E,5,0)</f>
        <v>#N/A</v>
      </c>
    </row>
    <row r="3859" spans="34:34">
      <c r="AH3859" s="128" t="e">
        <f>VLOOKUP(B3858,'Ma sector'!A:E,5,0)</f>
        <v>#N/A</v>
      </c>
    </row>
    <row r="3860" spans="34:34">
      <c r="AH3860" s="128" t="e">
        <f>VLOOKUP(B3859,'Ma sector'!A:E,5,0)</f>
        <v>#N/A</v>
      </c>
    </row>
    <row r="3861" spans="34:34">
      <c r="AH3861" s="128" t="e">
        <f>VLOOKUP(B3860,'Ma sector'!A:E,5,0)</f>
        <v>#N/A</v>
      </c>
    </row>
    <row r="3862" spans="34:34">
      <c r="AH3862" s="128" t="e">
        <f>VLOOKUP(B3861,'Ma sector'!A:E,5,0)</f>
        <v>#N/A</v>
      </c>
    </row>
    <row r="3863" spans="34:34">
      <c r="AH3863" s="128" t="e">
        <f>VLOOKUP(B3862,'Ma sector'!A:E,5,0)</f>
        <v>#N/A</v>
      </c>
    </row>
    <row r="3864" spans="34:34">
      <c r="AH3864" s="128" t="e">
        <f>VLOOKUP(B3863,'Ma sector'!A:E,5,0)</f>
        <v>#N/A</v>
      </c>
    </row>
    <row r="3865" spans="34:34">
      <c r="AH3865" s="128" t="e">
        <f>VLOOKUP(B3864,'Ma sector'!A:E,5,0)</f>
        <v>#N/A</v>
      </c>
    </row>
    <row r="3866" spans="34:34">
      <c r="AH3866" s="128" t="e">
        <f>VLOOKUP(B3865,'Ma sector'!A:E,5,0)</f>
        <v>#N/A</v>
      </c>
    </row>
    <row r="3867" spans="34:34">
      <c r="AH3867" s="128" t="e">
        <f>VLOOKUP(B3866,'Ma sector'!A:E,5,0)</f>
        <v>#N/A</v>
      </c>
    </row>
    <row r="3868" spans="34:34">
      <c r="AH3868" s="128" t="e">
        <f>VLOOKUP(B3867,'Ma sector'!A:E,5,0)</f>
        <v>#N/A</v>
      </c>
    </row>
    <row r="3869" spans="34:34">
      <c r="AH3869" s="128" t="e">
        <f>VLOOKUP(B3868,'Ma sector'!A:E,5,0)</f>
        <v>#N/A</v>
      </c>
    </row>
    <row r="3870" spans="34:34">
      <c r="AH3870" s="128" t="e">
        <f>VLOOKUP(B3869,'Ma sector'!A:E,5,0)</f>
        <v>#N/A</v>
      </c>
    </row>
    <row r="3871" spans="34:34">
      <c r="AH3871" s="128" t="e">
        <f>VLOOKUP(B3870,'Ma sector'!A:E,5,0)</f>
        <v>#N/A</v>
      </c>
    </row>
    <row r="3872" spans="34:34">
      <c r="AH3872" s="128" t="e">
        <f>VLOOKUP(B3871,'Ma sector'!A:E,5,0)</f>
        <v>#N/A</v>
      </c>
    </row>
    <row r="3873" spans="34:34">
      <c r="AH3873" s="128" t="e">
        <f>VLOOKUP(B3872,'Ma sector'!A:E,5,0)</f>
        <v>#N/A</v>
      </c>
    </row>
    <row r="3874" spans="34:34">
      <c r="AH3874" s="128" t="e">
        <f>VLOOKUP(B3873,'Ma sector'!A:E,5,0)</f>
        <v>#N/A</v>
      </c>
    </row>
    <row r="3875" spans="34:34">
      <c r="AH3875" s="128" t="e">
        <f>VLOOKUP(B3874,'Ma sector'!A:E,5,0)</f>
        <v>#N/A</v>
      </c>
    </row>
    <row r="3876" spans="34:34">
      <c r="AH3876" s="128" t="e">
        <f>VLOOKUP(B3875,'Ma sector'!A:E,5,0)</f>
        <v>#N/A</v>
      </c>
    </row>
    <row r="3877" spans="34:34">
      <c r="AH3877" s="128" t="e">
        <f>VLOOKUP(B3876,'Ma sector'!A:E,5,0)</f>
        <v>#N/A</v>
      </c>
    </row>
    <row r="3878" spans="34:34">
      <c r="AH3878" s="128" t="e">
        <f>VLOOKUP(B3877,'Ma sector'!A:E,5,0)</f>
        <v>#N/A</v>
      </c>
    </row>
    <row r="3879" spans="34:34">
      <c r="AH3879" s="128" t="e">
        <f>VLOOKUP(B3878,'Ma sector'!A:E,5,0)</f>
        <v>#N/A</v>
      </c>
    </row>
    <row r="3880" spans="34:34">
      <c r="AH3880" s="128" t="e">
        <f>VLOOKUP(B3879,'Ma sector'!A:E,5,0)</f>
        <v>#N/A</v>
      </c>
    </row>
    <row r="3881" spans="34:34">
      <c r="AH3881" s="128" t="e">
        <f>VLOOKUP(B3880,'Ma sector'!A:E,5,0)</f>
        <v>#N/A</v>
      </c>
    </row>
    <row r="3882" spans="34:34">
      <c r="AH3882" s="128" t="e">
        <f>VLOOKUP(B3881,'Ma sector'!A:E,5,0)</f>
        <v>#N/A</v>
      </c>
    </row>
    <row r="3883" spans="34:34">
      <c r="AH3883" s="128" t="e">
        <f>VLOOKUP(B3882,'Ma sector'!A:E,5,0)</f>
        <v>#N/A</v>
      </c>
    </row>
    <row r="3884" spans="34:34">
      <c r="AH3884" s="128" t="e">
        <f>VLOOKUP(B3883,'Ma sector'!A:E,5,0)</f>
        <v>#N/A</v>
      </c>
    </row>
    <row r="3885" spans="34:34">
      <c r="AH3885" s="128" t="e">
        <f>VLOOKUP(B3884,'Ma sector'!A:E,5,0)</f>
        <v>#N/A</v>
      </c>
    </row>
    <row r="3886" spans="34:34">
      <c r="AH3886" s="128" t="e">
        <f>VLOOKUP(B3885,'Ma sector'!A:E,5,0)</f>
        <v>#N/A</v>
      </c>
    </row>
    <row r="3887" spans="34:34">
      <c r="AH3887" s="128" t="e">
        <f>VLOOKUP(B3886,'Ma sector'!A:E,5,0)</f>
        <v>#N/A</v>
      </c>
    </row>
    <row r="3888" spans="34:34">
      <c r="AH3888" s="128" t="e">
        <f>VLOOKUP(B3887,'Ma sector'!A:E,5,0)</f>
        <v>#N/A</v>
      </c>
    </row>
    <row r="3889" spans="34:34">
      <c r="AH3889" s="128" t="e">
        <f>VLOOKUP(B3888,'Ma sector'!A:E,5,0)</f>
        <v>#N/A</v>
      </c>
    </row>
    <row r="3890" spans="34:34">
      <c r="AH3890" s="128" t="e">
        <f>VLOOKUP(B3889,'Ma sector'!A:E,5,0)</f>
        <v>#N/A</v>
      </c>
    </row>
    <row r="3891" spans="34:34">
      <c r="AH3891" s="128" t="e">
        <f>VLOOKUP(B3890,'Ma sector'!A:E,5,0)</f>
        <v>#N/A</v>
      </c>
    </row>
    <row r="3892" spans="34:34">
      <c r="AH3892" s="128" t="e">
        <f>VLOOKUP(B3891,'Ma sector'!A:E,5,0)</f>
        <v>#N/A</v>
      </c>
    </row>
    <row r="3893" spans="34:34">
      <c r="AH3893" s="128" t="e">
        <f>VLOOKUP(B3892,'Ma sector'!A:E,5,0)</f>
        <v>#N/A</v>
      </c>
    </row>
    <row r="3894" spans="34:34">
      <c r="AH3894" s="128" t="e">
        <f>VLOOKUP(B3893,'Ma sector'!A:E,5,0)</f>
        <v>#N/A</v>
      </c>
    </row>
    <row r="3895" spans="34:34">
      <c r="AH3895" s="128" t="e">
        <f>VLOOKUP(B3894,'Ma sector'!A:E,5,0)</f>
        <v>#N/A</v>
      </c>
    </row>
    <row r="3896" spans="34:34">
      <c r="AH3896" s="128" t="e">
        <f>VLOOKUP(B3895,'Ma sector'!A:E,5,0)</f>
        <v>#N/A</v>
      </c>
    </row>
    <row r="3897" spans="34:34">
      <c r="AH3897" s="128" t="e">
        <f>VLOOKUP(B3896,'Ma sector'!A:E,5,0)</f>
        <v>#N/A</v>
      </c>
    </row>
    <row r="3898" spans="34:34">
      <c r="AH3898" s="128" t="e">
        <f>VLOOKUP(B3897,'Ma sector'!A:E,5,0)</f>
        <v>#N/A</v>
      </c>
    </row>
    <row r="3899" spans="34:34">
      <c r="AH3899" s="128" t="e">
        <f>VLOOKUP(B3898,'Ma sector'!A:E,5,0)</f>
        <v>#N/A</v>
      </c>
    </row>
    <row r="3900" spans="34:34">
      <c r="AH3900" s="128" t="e">
        <f>VLOOKUP(B3899,'Ma sector'!A:E,5,0)</f>
        <v>#N/A</v>
      </c>
    </row>
    <row r="3901" spans="34:34">
      <c r="AH3901" s="128" t="e">
        <f>VLOOKUP(B3900,'Ma sector'!A:E,5,0)</f>
        <v>#N/A</v>
      </c>
    </row>
    <row r="3902" spans="34:34">
      <c r="AH3902" s="128" t="e">
        <f>VLOOKUP(B3901,'Ma sector'!A:E,5,0)</f>
        <v>#N/A</v>
      </c>
    </row>
    <row r="3903" spans="34:34">
      <c r="AH3903" s="128" t="e">
        <f>VLOOKUP(B3902,'Ma sector'!A:E,5,0)</f>
        <v>#N/A</v>
      </c>
    </row>
    <row r="3904" spans="34:34">
      <c r="AH3904" s="128" t="e">
        <f>VLOOKUP(B3903,'Ma sector'!A:E,5,0)</f>
        <v>#N/A</v>
      </c>
    </row>
    <row r="3905" spans="34:34">
      <c r="AH3905" s="128" t="e">
        <f>VLOOKUP(B3904,'Ma sector'!A:E,5,0)</f>
        <v>#N/A</v>
      </c>
    </row>
    <row r="3906" spans="34:34">
      <c r="AH3906" s="128" t="e">
        <f>VLOOKUP(B3905,'Ma sector'!A:E,5,0)</f>
        <v>#N/A</v>
      </c>
    </row>
    <row r="3907" spans="34:34">
      <c r="AH3907" s="128" t="e">
        <f>VLOOKUP(B3906,'Ma sector'!A:E,5,0)</f>
        <v>#N/A</v>
      </c>
    </row>
    <row r="3908" spans="34:34">
      <c r="AH3908" s="128" t="e">
        <f>VLOOKUP(B3907,'Ma sector'!A:E,5,0)</f>
        <v>#N/A</v>
      </c>
    </row>
    <row r="3909" spans="34:34">
      <c r="AH3909" s="128" t="e">
        <f>VLOOKUP(B3908,'Ma sector'!A:E,5,0)</f>
        <v>#N/A</v>
      </c>
    </row>
    <row r="3910" spans="34:34">
      <c r="AH3910" s="128" t="e">
        <f>VLOOKUP(B3909,'Ma sector'!A:E,5,0)</f>
        <v>#N/A</v>
      </c>
    </row>
    <row r="3911" spans="34:34">
      <c r="AH3911" s="128" t="e">
        <f>VLOOKUP(B3910,'Ma sector'!A:E,5,0)</f>
        <v>#N/A</v>
      </c>
    </row>
    <row r="3912" spans="34:34">
      <c r="AH3912" s="128" t="e">
        <f>VLOOKUP(B3911,'Ma sector'!A:E,5,0)</f>
        <v>#N/A</v>
      </c>
    </row>
    <row r="3913" spans="34:34">
      <c r="AH3913" s="128" t="e">
        <f>VLOOKUP(B3912,'Ma sector'!A:E,5,0)</f>
        <v>#N/A</v>
      </c>
    </row>
    <row r="3914" spans="34:34">
      <c r="AH3914" s="128" t="e">
        <f>VLOOKUP(B3913,'Ma sector'!A:E,5,0)</f>
        <v>#N/A</v>
      </c>
    </row>
    <row r="3915" spans="34:34">
      <c r="AH3915" s="128" t="e">
        <f>VLOOKUP(B3914,'Ma sector'!A:E,5,0)</f>
        <v>#N/A</v>
      </c>
    </row>
    <row r="3916" spans="34:34">
      <c r="AH3916" s="128" t="e">
        <f>VLOOKUP(B3915,'Ma sector'!A:E,5,0)</f>
        <v>#N/A</v>
      </c>
    </row>
    <row r="3917" spans="34:34">
      <c r="AH3917" s="128" t="e">
        <f>VLOOKUP(B3916,'Ma sector'!A:E,5,0)</f>
        <v>#N/A</v>
      </c>
    </row>
    <row r="3918" spans="34:34">
      <c r="AH3918" s="128" t="e">
        <f>VLOOKUP(B3917,'Ma sector'!A:E,5,0)</f>
        <v>#N/A</v>
      </c>
    </row>
    <row r="3919" spans="34:34">
      <c r="AH3919" s="128" t="e">
        <f>VLOOKUP(B3918,'Ma sector'!A:E,5,0)</f>
        <v>#N/A</v>
      </c>
    </row>
    <row r="3920" spans="34:34">
      <c r="AH3920" s="128" t="e">
        <f>VLOOKUP(B3919,'Ma sector'!A:E,5,0)</f>
        <v>#N/A</v>
      </c>
    </row>
    <row r="3921" spans="34:34">
      <c r="AH3921" s="128" t="e">
        <f>VLOOKUP(B3920,'Ma sector'!A:E,5,0)</f>
        <v>#N/A</v>
      </c>
    </row>
    <row r="3922" spans="34:34">
      <c r="AH3922" s="128" t="e">
        <f>VLOOKUP(B3921,'Ma sector'!A:E,5,0)</f>
        <v>#N/A</v>
      </c>
    </row>
    <row r="3923" spans="34:34">
      <c r="AH3923" s="128" t="e">
        <f>VLOOKUP(B3922,'Ma sector'!A:E,5,0)</f>
        <v>#N/A</v>
      </c>
    </row>
    <row r="3924" spans="34:34">
      <c r="AH3924" s="128" t="e">
        <f>VLOOKUP(B3923,'Ma sector'!A:E,5,0)</f>
        <v>#N/A</v>
      </c>
    </row>
    <row r="3925" spans="34:34">
      <c r="AH3925" s="128" t="e">
        <f>VLOOKUP(B3924,'Ma sector'!A:E,5,0)</f>
        <v>#N/A</v>
      </c>
    </row>
    <row r="3926" spans="34:34">
      <c r="AH3926" s="128" t="e">
        <f>VLOOKUP(B3925,'Ma sector'!A:E,5,0)</f>
        <v>#N/A</v>
      </c>
    </row>
    <row r="3927" spans="34:34">
      <c r="AH3927" s="128" t="e">
        <f>VLOOKUP(B3926,'Ma sector'!A:E,5,0)</f>
        <v>#N/A</v>
      </c>
    </row>
    <row r="3928" spans="34:34">
      <c r="AH3928" s="128" t="e">
        <f>VLOOKUP(B3927,'Ma sector'!A:E,5,0)</f>
        <v>#N/A</v>
      </c>
    </row>
    <row r="3929" spans="34:34">
      <c r="AH3929" s="128" t="e">
        <f>VLOOKUP(B3928,'Ma sector'!A:E,5,0)</f>
        <v>#N/A</v>
      </c>
    </row>
    <row r="3930" spans="34:34">
      <c r="AH3930" s="128" t="e">
        <f>VLOOKUP(B3929,'Ma sector'!A:E,5,0)</f>
        <v>#N/A</v>
      </c>
    </row>
    <row r="3931" spans="34:34">
      <c r="AH3931" s="128" t="e">
        <f>VLOOKUP(B3930,'Ma sector'!A:E,5,0)</f>
        <v>#N/A</v>
      </c>
    </row>
    <row r="3932" spans="34:34">
      <c r="AH3932" s="128" t="e">
        <f>VLOOKUP(B3931,'Ma sector'!A:E,5,0)</f>
        <v>#N/A</v>
      </c>
    </row>
    <row r="3933" spans="34:34">
      <c r="AH3933" s="128" t="e">
        <f>VLOOKUP(B3932,'Ma sector'!A:E,5,0)</f>
        <v>#N/A</v>
      </c>
    </row>
    <row r="3934" spans="34:34">
      <c r="AH3934" s="128" t="e">
        <f>VLOOKUP(B3933,'Ma sector'!A:E,5,0)</f>
        <v>#N/A</v>
      </c>
    </row>
    <row r="3935" spans="34:34">
      <c r="AH3935" s="128" t="e">
        <f>VLOOKUP(B3934,'Ma sector'!A:E,5,0)</f>
        <v>#N/A</v>
      </c>
    </row>
    <row r="3936" spans="34:34">
      <c r="AH3936" s="128" t="e">
        <f>VLOOKUP(B3935,'Ma sector'!A:E,5,0)</f>
        <v>#N/A</v>
      </c>
    </row>
    <row r="3937" spans="34:34">
      <c r="AH3937" s="128" t="e">
        <f>VLOOKUP(B3936,'Ma sector'!A:E,5,0)</f>
        <v>#N/A</v>
      </c>
    </row>
    <row r="3938" spans="34:34">
      <c r="AH3938" s="128" t="e">
        <f>VLOOKUP(B3937,'Ma sector'!A:E,5,0)</f>
        <v>#N/A</v>
      </c>
    </row>
    <row r="3939" spans="34:34">
      <c r="AH3939" s="128" t="e">
        <f>VLOOKUP(B3938,'Ma sector'!A:E,5,0)</f>
        <v>#N/A</v>
      </c>
    </row>
    <row r="3940" spans="34:34">
      <c r="AH3940" s="128" t="e">
        <f>VLOOKUP(B3939,'Ma sector'!A:E,5,0)</f>
        <v>#N/A</v>
      </c>
    </row>
    <row r="3941" spans="34:34">
      <c r="AH3941" s="128" t="e">
        <f>VLOOKUP(B3940,'Ma sector'!A:E,5,0)</f>
        <v>#N/A</v>
      </c>
    </row>
    <row r="3942" spans="34:34">
      <c r="AH3942" s="128" t="e">
        <f>VLOOKUP(B3941,'Ma sector'!A:E,5,0)</f>
        <v>#N/A</v>
      </c>
    </row>
    <row r="3943" spans="34:34">
      <c r="AH3943" s="128" t="e">
        <f>VLOOKUP(B3942,'Ma sector'!A:E,5,0)</f>
        <v>#N/A</v>
      </c>
    </row>
    <row r="3944" spans="34:34">
      <c r="AH3944" s="128" t="e">
        <f>VLOOKUP(B3943,'Ma sector'!A:E,5,0)</f>
        <v>#N/A</v>
      </c>
    </row>
    <row r="3945" spans="34:34">
      <c r="AH3945" s="128" t="e">
        <f>VLOOKUP(B3944,'Ma sector'!A:E,5,0)</f>
        <v>#N/A</v>
      </c>
    </row>
    <row r="3946" spans="34:34">
      <c r="AH3946" s="128" t="e">
        <f>VLOOKUP(B3945,'Ma sector'!A:E,5,0)</f>
        <v>#N/A</v>
      </c>
    </row>
    <row r="3947" spans="34:34">
      <c r="AH3947" s="128" t="e">
        <f>VLOOKUP(B3946,'Ma sector'!A:E,5,0)</f>
        <v>#N/A</v>
      </c>
    </row>
    <row r="3948" spans="34:34">
      <c r="AH3948" s="128" t="e">
        <f>VLOOKUP(B3947,'Ma sector'!A:E,5,0)</f>
        <v>#N/A</v>
      </c>
    </row>
    <row r="3949" spans="34:34">
      <c r="AH3949" s="128" t="e">
        <f>VLOOKUP(B3948,'Ma sector'!A:E,5,0)</f>
        <v>#N/A</v>
      </c>
    </row>
    <row r="3950" spans="34:34">
      <c r="AH3950" s="128" t="e">
        <f>VLOOKUP(B3949,'Ma sector'!A:E,5,0)</f>
        <v>#N/A</v>
      </c>
    </row>
    <row r="3951" spans="34:34">
      <c r="AH3951" s="128" t="e">
        <f>VLOOKUP(B3950,'Ma sector'!A:E,5,0)</f>
        <v>#N/A</v>
      </c>
    </row>
    <row r="3952" spans="34:34">
      <c r="AH3952" s="128" t="e">
        <f>VLOOKUP(B3951,'Ma sector'!A:E,5,0)</f>
        <v>#N/A</v>
      </c>
    </row>
    <row r="3953" spans="34:34">
      <c r="AH3953" s="128" t="e">
        <f>VLOOKUP(B3952,'Ma sector'!A:E,5,0)</f>
        <v>#N/A</v>
      </c>
    </row>
    <row r="3954" spans="34:34">
      <c r="AH3954" s="128" t="e">
        <f>VLOOKUP(B3953,'Ma sector'!A:E,5,0)</f>
        <v>#N/A</v>
      </c>
    </row>
    <row r="3955" spans="34:34">
      <c r="AH3955" s="128" t="e">
        <f>VLOOKUP(B3954,'Ma sector'!A:E,5,0)</f>
        <v>#N/A</v>
      </c>
    </row>
    <row r="3956" spans="34:34">
      <c r="AH3956" s="128" t="e">
        <f>VLOOKUP(B3955,'Ma sector'!A:E,5,0)</f>
        <v>#N/A</v>
      </c>
    </row>
    <row r="3957" spans="34:34">
      <c r="AH3957" s="128" t="e">
        <f>VLOOKUP(B3956,'Ma sector'!A:E,5,0)</f>
        <v>#N/A</v>
      </c>
    </row>
    <row r="3958" spans="34:34">
      <c r="AH3958" s="128" t="e">
        <f>VLOOKUP(B3957,'Ma sector'!A:E,5,0)</f>
        <v>#N/A</v>
      </c>
    </row>
    <row r="3959" spans="34:34">
      <c r="AH3959" s="128" t="e">
        <f>VLOOKUP(B3958,'Ma sector'!A:E,5,0)</f>
        <v>#N/A</v>
      </c>
    </row>
    <row r="3960" spans="34:34">
      <c r="AH3960" s="128" t="e">
        <f>VLOOKUP(B3959,'Ma sector'!A:E,5,0)</f>
        <v>#N/A</v>
      </c>
    </row>
    <row r="3961" spans="34:34">
      <c r="AH3961" s="128" t="e">
        <f>VLOOKUP(B3960,'Ma sector'!A:E,5,0)</f>
        <v>#N/A</v>
      </c>
    </row>
    <row r="3962" spans="34:34">
      <c r="AH3962" s="128" t="e">
        <f>VLOOKUP(B3961,'Ma sector'!A:E,5,0)</f>
        <v>#N/A</v>
      </c>
    </row>
    <row r="3963" spans="34:34">
      <c r="AH3963" s="128" t="e">
        <f>VLOOKUP(B3962,'Ma sector'!A:E,5,0)</f>
        <v>#N/A</v>
      </c>
    </row>
    <row r="3964" spans="34:34">
      <c r="AH3964" s="128" t="e">
        <f>VLOOKUP(B3963,'Ma sector'!A:E,5,0)</f>
        <v>#N/A</v>
      </c>
    </row>
    <row r="3965" spans="34:34">
      <c r="AH3965" s="128" t="e">
        <f>VLOOKUP(B3964,'Ma sector'!A:E,5,0)</f>
        <v>#N/A</v>
      </c>
    </row>
    <row r="3966" spans="34:34">
      <c r="AH3966" s="128" t="e">
        <f>VLOOKUP(B3965,'Ma sector'!A:E,5,0)</f>
        <v>#N/A</v>
      </c>
    </row>
    <row r="3967" spans="34:34">
      <c r="AH3967" s="128" t="e">
        <f>VLOOKUP(B3966,'Ma sector'!A:E,5,0)</f>
        <v>#N/A</v>
      </c>
    </row>
    <row r="3968" spans="34:34">
      <c r="AH3968" s="128" t="e">
        <f>VLOOKUP(B3967,'Ma sector'!A:E,5,0)</f>
        <v>#N/A</v>
      </c>
    </row>
    <row r="3969" spans="34:34">
      <c r="AH3969" s="128" t="e">
        <f>VLOOKUP(B3968,'Ma sector'!A:E,5,0)</f>
        <v>#N/A</v>
      </c>
    </row>
    <row r="3970" spans="34:34">
      <c r="AH3970" s="128" t="e">
        <f>VLOOKUP(B3969,'Ma sector'!A:E,5,0)</f>
        <v>#N/A</v>
      </c>
    </row>
    <row r="3971" spans="34:34">
      <c r="AH3971" s="128" t="e">
        <f>VLOOKUP(B3970,'Ma sector'!A:E,5,0)</f>
        <v>#N/A</v>
      </c>
    </row>
    <row r="3972" spans="34:34">
      <c r="AH3972" s="128" t="e">
        <f>VLOOKUP(B3971,'Ma sector'!A:E,5,0)</f>
        <v>#N/A</v>
      </c>
    </row>
    <row r="3973" spans="34:34">
      <c r="AH3973" s="128" t="e">
        <f>VLOOKUP(B3972,'Ma sector'!A:E,5,0)</f>
        <v>#N/A</v>
      </c>
    </row>
    <row r="3974" spans="34:34">
      <c r="AH3974" s="128" t="e">
        <f>VLOOKUP(B3973,'Ma sector'!A:E,5,0)</f>
        <v>#N/A</v>
      </c>
    </row>
    <row r="3975" spans="34:34">
      <c r="AH3975" s="128" t="e">
        <f>VLOOKUP(B3974,'Ma sector'!A:E,5,0)</f>
        <v>#N/A</v>
      </c>
    </row>
    <row r="3976" spans="34:34">
      <c r="AH3976" s="128" t="e">
        <f>VLOOKUP(B3975,'Ma sector'!A:E,5,0)</f>
        <v>#N/A</v>
      </c>
    </row>
    <row r="3977" spans="34:34">
      <c r="AH3977" s="128" t="e">
        <f>VLOOKUP(B3976,'Ma sector'!A:E,5,0)</f>
        <v>#N/A</v>
      </c>
    </row>
    <row r="3978" spans="34:34">
      <c r="AH3978" s="128" t="e">
        <f>VLOOKUP(B3977,'Ma sector'!A:E,5,0)</f>
        <v>#N/A</v>
      </c>
    </row>
    <row r="3979" spans="34:34">
      <c r="AH3979" s="128" t="e">
        <f>VLOOKUP(B3978,'Ma sector'!A:E,5,0)</f>
        <v>#N/A</v>
      </c>
    </row>
    <row r="3980" spans="34:34">
      <c r="AH3980" s="128" t="e">
        <f>VLOOKUP(B3979,'Ma sector'!A:E,5,0)</f>
        <v>#N/A</v>
      </c>
    </row>
    <row r="3981" spans="34:34">
      <c r="AH3981" s="128" t="e">
        <f>VLOOKUP(B3980,'Ma sector'!A:E,5,0)</f>
        <v>#N/A</v>
      </c>
    </row>
    <row r="3982" spans="34:34">
      <c r="AH3982" s="128" t="e">
        <f>VLOOKUP(B3981,'Ma sector'!A:E,5,0)</f>
        <v>#N/A</v>
      </c>
    </row>
    <row r="3983" spans="34:34">
      <c r="AH3983" s="128" t="e">
        <f>VLOOKUP(B3982,'Ma sector'!A:E,5,0)</f>
        <v>#N/A</v>
      </c>
    </row>
    <row r="3984" spans="34:34">
      <c r="AH3984" s="128" t="e">
        <f>VLOOKUP(B3983,'Ma sector'!A:E,5,0)</f>
        <v>#N/A</v>
      </c>
    </row>
    <row r="3985" spans="34:34">
      <c r="AH3985" s="128" t="e">
        <f>VLOOKUP(B3984,'Ma sector'!A:E,5,0)</f>
        <v>#N/A</v>
      </c>
    </row>
    <row r="3986" spans="34:34">
      <c r="AH3986" s="128" t="e">
        <f>VLOOKUP(B3985,'Ma sector'!A:E,5,0)</f>
        <v>#N/A</v>
      </c>
    </row>
    <row r="3987" spans="34:34">
      <c r="AH3987" s="128" t="e">
        <f>VLOOKUP(B3986,'Ma sector'!A:E,5,0)</f>
        <v>#N/A</v>
      </c>
    </row>
    <row r="3988" spans="34:34">
      <c r="AH3988" s="128" t="e">
        <f>VLOOKUP(B3987,'Ma sector'!A:E,5,0)</f>
        <v>#N/A</v>
      </c>
    </row>
    <row r="3989" spans="34:34">
      <c r="AH3989" s="128" t="e">
        <f>VLOOKUP(B3988,'Ma sector'!A:E,5,0)</f>
        <v>#N/A</v>
      </c>
    </row>
    <row r="3990" spans="34:34">
      <c r="AH3990" s="128" t="e">
        <f>VLOOKUP(B3989,'Ma sector'!A:E,5,0)</f>
        <v>#N/A</v>
      </c>
    </row>
    <row r="3991" spans="34:34">
      <c r="AH3991" s="128" t="e">
        <f>VLOOKUP(B3990,'Ma sector'!A:E,5,0)</f>
        <v>#N/A</v>
      </c>
    </row>
    <row r="3992" spans="34:34">
      <c r="AH3992" s="128" t="e">
        <f>VLOOKUP(B3991,'Ma sector'!A:E,5,0)</f>
        <v>#N/A</v>
      </c>
    </row>
    <row r="3993" spans="34:34">
      <c r="AH3993" s="128" t="e">
        <f>VLOOKUP(B3992,'Ma sector'!A:E,5,0)</f>
        <v>#N/A</v>
      </c>
    </row>
    <row r="3994" spans="34:34">
      <c r="AH3994" s="128" t="e">
        <f>VLOOKUP(B3993,'Ma sector'!A:E,5,0)</f>
        <v>#N/A</v>
      </c>
    </row>
    <row r="3995" spans="34:34">
      <c r="AH3995" s="128" t="e">
        <f>VLOOKUP(B3994,'Ma sector'!A:E,5,0)</f>
        <v>#N/A</v>
      </c>
    </row>
    <row r="3996" spans="34:34">
      <c r="AH3996" s="128" t="e">
        <f>VLOOKUP(B3995,'Ma sector'!A:E,5,0)</f>
        <v>#N/A</v>
      </c>
    </row>
    <row r="3997" spans="34:34">
      <c r="AH3997" s="128" t="e">
        <f>VLOOKUP(B3996,'Ma sector'!A:E,5,0)</f>
        <v>#N/A</v>
      </c>
    </row>
    <row r="3998" spans="34:34">
      <c r="AH3998" s="128" t="e">
        <f>VLOOKUP(B3997,'Ma sector'!A:E,5,0)</f>
        <v>#N/A</v>
      </c>
    </row>
    <row r="3999" spans="34:34">
      <c r="AH3999" s="128" t="e">
        <f>VLOOKUP(B3998,'Ma sector'!A:E,5,0)</f>
        <v>#N/A</v>
      </c>
    </row>
    <row r="4000" spans="34:34">
      <c r="AH4000" s="128" t="e">
        <f>VLOOKUP(B3999,'Ma sector'!A:E,5,0)</f>
        <v>#N/A</v>
      </c>
    </row>
    <row r="4001" spans="34:34">
      <c r="AH4001" s="128" t="e">
        <f>VLOOKUP(B4000,'Ma sector'!A:E,5,0)</f>
        <v>#N/A</v>
      </c>
    </row>
    <row r="4002" spans="34:34">
      <c r="AH4002" s="128" t="e">
        <f>VLOOKUP(B4001,'Ma sector'!A:E,5,0)</f>
        <v>#N/A</v>
      </c>
    </row>
    <row r="4003" spans="34:34">
      <c r="AH4003" s="128" t="e">
        <f>VLOOKUP(B4002,'Ma sector'!A:E,5,0)</f>
        <v>#N/A</v>
      </c>
    </row>
    <row r="4004" spans="34:34">
      <c r="AH4004" s="128" t="e">
        <f>VLOOKUP(B4003,'Ma sector'!A:E,5,0)</f>
        <v>#N/A</v>
      </c>
    </row>
    <row r="4005" spans="34:34">
      <c r="AH4005" s="128" t="e">
        <f>VLOOKUP(B4004,'Ma sector'!A:E,5,0)</f>
        <v>#N/A</v>
      </c>
    </row>
    <row r="4006" spans="34:34">
      <c r="AH4006" s="128" t="e">
        <f>VLOOKUP(B4005,'Ma sector'!A:E,5,0)</f>
        <v>#N/A</v>
      </c>
    </row>
    <row r="4007" spans="34:34">
      <c r="AH4007" s="128" t="e">
        <f>VLOOKUP(B4006,'Ma sector'!A:E,5,0)</f>
        <v>#N/A</v>
      </c>
    </row>
    <row r="4008" spans="34:34">
      <c r="AH4008" s="128" t="e">
        <f>VLOOKUP(B4007,'Ma sector'!A:E,5,0)</f>
        <v>#N/A</v>
      </c>
    </row>
    <row r="4009" spans="34:34">
      <c r="AH4009" s="128" t="e">
        <f>VLOOKUP(B4008,'Ma sector'!A:E,5,0)</f>
        <v>#N/A</v>
      </c>
    </row>
    <row r="4010" spans="34:34">
      <c r="AH4010" s="128" t="e">
        <f>VLOOKUP(B4009,'Ma sector'!A:E,5,0)</f>
        <v>#N/A</v>
      </c>
    </row>
    <row r="4011" spans="34:34">
      <c r="AH4011" s="128" t="e">
        <f>VLOOKUP(B4010,'Ma sector'!A:E,5,0)</f>
        <v>#N/A</v>
      </c>
    </row>
    <row r="4012" spans="34:34">
      <c r="AH4012" s="128" t="e">
        <f>VLOOKUP(B4011,'Ma sector'!A:E,5,0)</f>
        <v>#N/A</v>
      </c>
    </row>
    <row r="4013" spans="34:34">
      <c r="AH4013" s="128" t="e">
        <f>VLOOKUP(B4012,'Ma sector'!A:E,5,0)</f>
        <v>#N/A</v>
      </c>
    </row>
    <row r="4014" spans="34:34">
      <c r="AH4014" s="128" t="e">
        <f>VLOOKUP(B4013,'Ma sector'!A:E,5,0)</f>
        <v>#N/A</v>
      </c>
    </row>
    <row r="4015" spans="34:34">
      <c r="AH4015" s="128" t="e">
        <f>VLOOKUP(B4014,'Ma sector'!A:E,5,0)</f>
        <v>#N/A</v>
      </c>
    </row>
    <row r="4016" spans="34:34">
      <c r="AH4016" s="128" t="e">
        <f>VLOOKUP(B4015,'Ma sector'!A:E,5,0)</f>
        <v>#N/A</v>
      </c>
    </row>
    <row r="4017" spans="34:34">
      <c r="AH4017" s="128" t="e">
        <f>VLOOKUP(B4016,'Ma sector'!A:E,5,0)</f>
        <v>#N/A</v>
      </c>
    </row>
    <row r="4018" spans="34:34">
      <c r="AH4018" s="128" t="e">
        <f>VLOOKUP(B4017,'Ma sector'!A:E,5,0)</f>
        <v>#N/A</v>
      </c>
    </row>
    <row r="4019" spans="34:34">
      <c r="AH4019" s="128" t="e">
        <f>VLOOKUP(B4018,'Ma sector'!A:E,5,0)</f>
        <v>#N/A</v>
      </c>
    </row>
    <row r="4020" spans="34:34">
      <c r="AH4020" s="128" t="e">
        <f>VLOOKUP(B4019,'Ma sector'!A:E,5,0)</f>
        <v>#N/A</v>
      </c>
    </row>
    <row r="4021" spans="34:34">
      <c r="AH4021" s="128" t="e">
        <f>VLOOKUP(B4020,'Ma sector'!A:E,5,0)</f>
        <v>#N/A</v>
      </c>
    </row>
    <row r="4022" spans="34:34">
      <c r="AH4022" s="128" t="e">
        <f>VLOOKUP(B4021,'Ma sector'!A:E,5,0)</f>
        <v>#N/A</v>
      </c>
    </row>
    <row r="4023" spans="34:34">
      <c r="AH4023" s="128" t="e">
        <f>VLOOKUP(B4022,'Ma sector'!A:E,5,0)</f>
        <v>#N/A</v>
      </c>
    </row>
    <row r="4024" spans="34:34">
      <c r="AH4024" s="128" t="e">
        <f>VLOOKUP(B4023,'Ma sector'!A:E,5,0)</f>
        <v>#N/A</v>
      </c>
    </row>
    <row r="4025" spans="34:34">
      <c r="AH4025" s="128" t="e">
        <f>VLOOKUP(B4024,'Ma sector'!A:E,5,0)</f>
        <v>#N/A</v>
      </c>
    </row>
    <row r="4026" spans="34:34">
      <c r="AH4026" s="128" t="e">
        <f>VLOOKUP(B4025,'Ma sector'!A:E,5,0)</f>
        <v>#N/A</v>
      </c>
    </row>
    <row r="4027" spans="34:34">
      <c r="AH4027" s="128" t="e">
        <f>VLOOKUP(B4026,'Ma sector'!A:E,5,0)</f>
        <v>#N/A</v>
      </c>
    </row>
    <row r="4028" spans="34:34">
      <c r="AH4028" s="128" t="e">
        <f>VLOOKUP(B4027,'Ma sector'!A:E,5,0)</f>
        <v>#N/A</v>
      </c>
    </row>
    <row r="4029" spans="34:34">
      <c r="AH4029" s="128" t="e">
        <f>VLOOKUP(B4028,'Ma sector'!A:E,5,0)</f>
        <v>#N/A</v>
      </c>
    </row>
    <row r="4030" spans="34:34">
      <c r="AH4030" s="128" t="e">
        <f>VLOOKUP(B4029,'Ma sector'!A:E,5,0)</f>
        <v>#N/A</v>
      </c>
    </row>
    <row r="4031" spans="34:34">
      <c r="AH4031" s="128" t="e">
        <f>VLOOKUP(B4030,'Ma sector'!A:E,5,0)</f>
        <v>#N/A</v>
      </c>
    </row>
    <row r="4032" spans="34:34">
      <c r="AH4032" s="128" t="e">
        <f>VLOOKUP(B4031,'Ma sector'!A:E,5,0)</f>
        <v>#N/A</v>
      </c>
    </row>
    <row r="4033" spans="34:34">
      <c r="AH4033" s="128" t="e">
        <f>VLOOKUP(B4032,'Ma sector'!A:E,5,0)</f>
        <v>#N/A</v>
      </c>
    </row>
    <row r="4034" spans="34:34">
      <c r="AH4034" s="128" t="e">
        <f>VLOOKUP(B4033,'Ma sector'!A:E,5,0)</f>
        <v>#N/A</v>
      </c>
    </row>
    <row r="4035" spans="34:34">
      <c r="AH4035" s="128" t="e">
        <f>VLOOKUP(B4034,'Ma sector'!A:E,5,0)</f>
        <v>#N/A</v>
      </c>
    </row>
    <row r="4036" spans="34:34">
      <c r="AH4036" s="128" t="e">
        <f>VLOOKUP(B4035,'Ma sector'!A:E,5,0)</f>
        <v>#N/A</v>
      </c>
    </row>
    <row r="4037" spans="34:34">
      <c r="AH4037" s="128" t="e">
        <f>VLOOKUP(B4036,'Ma sector'!A:E,5,0)</f>
        <v>#N/A</v>
      </c>
    </row>
    <row r="4038" spans="34:34">
      <c r="AH4038" s="128" t="e">
        <f>VLOOKUP(B4037,'Ma sector'!A:E,5,0)</f>
        <v>#N/A</v>
      </c>
    </row>
    <row r="4039" spans="34:34">
      <c r="AH4039" s="128" t="e">
        <f>VLOOKUP(B4038,'Ma sector'!A:E,5,0)</f>
        <v>#N/A</v>
      </c>
    </row>
    <row r="4040" spans="34:34">
      <c r="AH4040" s="128" t="e">
        <f>VLOOKUP(B4039,'Ma sector'!A:E,5,0)</f>
        <v>#N/A</v>
      </c>
    </row>
    <row r="4041" spans="34:34">
      <c r="AH4041" s="128" t="e">
        <f>VLOOKUP(B4040,'Ma sector'!A:E,5,0)</f>
        <v>#N/A</v>
      </c>
    </row>
    <row r="4042" spans="34:34">
      <c r="AH4042" s="128" t="e">
        <f>VLOOKUP(B4041,'Ma sector'!A:E,5,0)</f>
        <v>#N/A</v>
      </c>
    </row>
    <row r="4043" spans="34:34">
      <c r="AH4043" s="128" t="e">
        <f>VLOOKUP(B4042,'Ma sector'!A:E,5,0)</f>
        <v>#N/A</v>
      </c>
    </row>
    <row r="4044" spans="34:34">
      <c r="AH4044" s="128" t="e">
        <f>VLOOKUP(B4043,'Ma sector'!A:E,5,0)</f>
        <v>#N/A</v>
      </c>
    </row>
    <row r="4045" spans="34:34">
      <c r="AH4045" s="128" t="e">
        <f>VLOOKUP(B4044,'Ma sector'!A:E,5,0)</f>
        <v>#N/A</v>
      </c>
    </row>
    <row r="4046" spans="34:34">
      <c r="AH4046" s="128" t="e">
        <f>VLOOKUP(B4045,'Ma sector'!A:E,5,0)</f>
        <v>#N/A</v>
      </c>
    </row>
    <row r="4047" spans="34:34">
      <c r="AH4047" s="128" t="e">
        <f>VLOOKUP(B4046,'Ma sector'!A:E,5,0)</f>
        <v>#N/A</v>
      </c>
    </row>
    <row r="4048" spans="34:34">
      <c r="AH4048" s="128" t="e">
        <f>VLOOKUP(B4047,'Ma sector'!A:E,5,0)</f>
        <v>#N/A</v>
      </c>
    </row>
    <row r="4049" spans="34:34">
      <c r="AH4049" s="128" t="e">
        <f>VLOOKUP(B4048,'Ma sector'!A:E,5,0)</f>
        <v>#N/A</v>
      </c>
    </row>
    <row r="4050" spans="34:34">
      <c r="AH4050" s="128" t="e">
        <f>VLOOKUP(B4049,'Ma sector'!A:E,5,0)</f>
        <v>#N/A</v>
      </c>
    </row>
    <row r="4051" spans="34:34">
      <c r="AH4051" s="128" t="e">
        <f>VLOOKUP(B4050,'Ma sector'!A:E,5,0)</f>
        <v>#N/A</v>
      </c>
    </row>
    <row r="4052" spans="34:34">
      <c r="AH4052" s="128" t="e">
        <f>VLOOKUP(B4051,'Ma sector'!A:E,5,0)</f>
        <v>#N/A</v>
      </c>
    </row>
    <row r="4053" spans="34:34">
      <c r="AH4053" s="128" t="e">
        <f>VLOOKUP(B4052,'Ma sector'!A:E,5,0)</f>
        <v>#N/A</v>
      </c>
    </row>
    <row r="4054" spans="34:34">
      <c r="AH4054" s="128" t="e">
        <f>VLOOKUP(B4053,'Ma sector'!A:E,5,0)</f>
        <v>#N/A</v>
      </c>
    </row>
    <row r="4055" spans="34:34">
      <c r="AH4055" s="128" t="e">
        <f>VLOOKUP(B4054,'Ma sector'!A:E,5,0)</f>
        <v>#N/A</v>
      </c>
    </row>
    <row r="4056" spans="34:34">
      <c r="AH4056" s="128" t="e">
        <f>VLOOKUP(B4055,'Ma sector'!A:E,5,0)</f>
        <v>#N/A</v>
      </c>
    </row>
    <row r="4057" spans="34:34">
      <c r="AH4057" s="128" t="e">
        <f>VLOOKUP(B4056,'Ma sector'!A:E,5,0)</f>
        <v>#N/A</v>
      </c>
    </row>
    <row r="4058" spans="34:34">
      <c r="AH4058" s="128" t="e">
        <f>VLOOKUP(B4057,'Ma sector'!A:E,5,0)</f>
        <v>#N/A</v>
      </c>
    </row>
    <row r="4059" spans="34:34">
      <c r="AH4059" s="128" t="e">
        <f>VLOOKUP(B4058,'Ma sector'!A:E,5,0)</f>
        <v>#N/A</v>
      </c>
    </row>
    <row r="4060" spans="34:34">
      <c r="AH4060" s="128" t="e">
        <f>VLOOKUP(B4059,'Ma sector'!A:E,5,0)</f>
        <v>#N/A</v>
      </c>
    </row>
    <row r="4061" spans="34:34">
      <c r="AH4061" s="128" t="e">
        <f>VLOOKUP(B4060,'Ma sector'!A:E,5,0)</f>
        <v>#N/A</v>
      </c>
    </row>
    <row r="4062" spans="34:34">
      <c r="AH4062" s="128" t="e">
        <f>VLOOKUP(B4061,'Ma sector'!A:E,5,0)</f>
        <v>#N/A</v>
      </c>
    </row>
    <row r="4063" spans="34:34">
      <c r="AH4063" s="128" t="e">
        <f>VLOOKUP(B4062,'Ma sector'!A:E,5,0)</f>
        <v>#N/A</v>
      </c>
    </row>
    <row r="4064" spans="34:34">
      <c r="AH4064" s="128" t="e">
        <f>VLOOKUP(B4063,'Ma sector'!A:E,5,0)</f>
        <v>#N/A</v>
      </c>
    </row>
    <row r="4065" spans="34:34">
      <c r="AH4065" s="128" t="e">
        <f>VLOOKUP(B4064,'Ma sector'!A:E,5,0)</f>
        <v>#N/A</v>
      </c>
    </row>
    <row r="4066" spans="34:34">
      <c r="AH4066" s="128" t="e">
        <f>VLOOKUP(B4065,'Ma sector'!A:E,5,0)</f>
        <v>#N/A</v>
      </c>
    </row>
    <row r="4067" spans="34:34">
      <c r="AH4067" s="128" t="e">
        <f>VLOOKUP(B4066,'Ma sector'!A:E,5,0)</f>
        <v>#N/A</v>
      </c>
    </row>
    <row r="4068" spans="34:34">
      <c r="AH4068" s="128" t="e">
        <f>VLOOKUP(B4067,'Ma sector'!A:E,5,0)</f>
        <v>#N/A</v>
      </c>
    </row>
    <row r="4069" spans="34:34">
      <c r="AH4069" s="128" t="e">
        <f>VLOOKUP(B4068,'Ma sector'!A:E,5,0)</f>
        <v>#N/A</v>
      </c>
    </row>
    <row r="4070" spans="34:34">
      <c r="AH4070" s="128" t="e">
        <f>VLOOKUP(B4069,'Ma sector'!A:E,5,0)</f>
        <v>#N/A</v>
      </c>
    </row>
    <row r="4071" spans="34:34">
      <c r="AH4071" s="128" t="e">
        <f>VLOOKUP(B4070,'Ma sector'!A:E,5,0)</f>
        <v>#N/A</v>
      </c>
    </row>
    <row r="4072" spans="34:34">
      <c r="AH4072" s="128" t="e">
        <f>VLOOKUP(B4071,'Ma sector'!A:E,5,0)</f>
        <v>#N/A</v>
      </c>
    </row>
    <row r="4073" spans="34:34">
      <c r="AH4073" s="128" t="e">
        <f>VLOOKUP(B4072,'Ma sector'!A:E,5,0)</f>
        <v>#N/A</v>
      </c>
    </row>
    <row r="4074" spans="34:34">
      <c r="AH4074" s="128" t="e">
        <f>VLOOKUP(B4073,'Ma sector'!A:E,5,0)</f>
        <v>#N/A</v>
      </c>
    </row>
    <row r="4075" spans="34:34">
      <c r="AH4075" s="128" t="e">
        <f>VLOOKUP(B4074,'Ma sector'!A:E,5,0)</f>
        <v>#N/A</v>
      </c>
    </row>
    <row r="4076" spans="34:34">
      <c r="AH4076" s="128" t="e">
        <f>VLOOKUP(B4075,'Ma sector'!A:E,5,0)</f>
        <v>#N/A</v>
      </c>
    </row>
    <row r="4077" spans="34:34">
      <c r="AH4077" s="128" t="e">
        <f>VLOOKUP(B4076,'Ma sector'!A:E,5,0)</f>
        <v>#N/A</v>
      </c>
    </row>
    <row r="4078" spans="34:34">
      <c r="AH4078" s="128" t="e">
        <f>VLOOKUP(B4077,'Ma sector'!A:E,5,0)</f>
        <v>#N/A</v>
      </c>
    </row>
    <row r="4079" spans="34:34">
      <c r="AH4079" s="128" t="e">
        <f>VLOOKUP(B4078,'Ma sector'!A:E,5,0)</f>
        <v>#N/A</v>
      </c>
    </row>
    <row r="4080" spans="34:34">
      <c r="AH4080" s="128" t="e">
        <f>VLOOKUP(B4079,'Ma sector'!A:E,5,0)</f>
        <v>#N/A</v>
      </c>
    </row>
    <row r="4081" spans="34:34">
      <c r="AH4081" s="128" t="e">
        <f>VLOOKUP(B4080,'Ma sector'!A:E,5,0)</f>
        <v>#N/A</v>
      </c>
    </row>
    <row r="4082" spans="34:34">
      <c r="AH4082" s="128" t="e">
        <f>VLOOKUP(B4081,'Ma sector'!A:E,5,0)</f>
        <v>#N/A</v>
      </c>
    </row>
    <row r="4083" spans="34:34">
      <c r="AH4083" s="128" t="e">
        <f>VLOOKUP(B4082,'Ma sector'!A:E,5,0)</f>
        <v>#N/A</v>
      </c>
    </row>
    <row r="4084" spans="34:34">
      <c r="AH4084" s="128" t="e">
        <f>VLOOKUP(B4083,'Ma sector'!A:E,5,0)</f>
        <v>#N/A</v>
      </c>
    </row>
    <row r="4085" spans="34:34">
      <c r="AH4085" s="128" t="e">
        <f>VLOOKUP(B4084,'Ma sector'!A:E,5,0)</f>
        <v>#N/A</v>
      </c>
    </row>
    <row r="4086" spans="34:34">
      <c r="AH4086" s="128" t="e">
        <f>VLOOKUP(B4085,'Ma sector'!A:E,5,0)</f>
        <v>#N/A</v>
      </c>
    </row>
    <row r="4087" spans="34:34">
      <c r="AH4087" s="128" t="e">
        <f>VLOOKUP(B4086,'Ma sector'!A:E,5,0)</f>
        <v>#N/A</v>
      </c>
    </row>
    <row r="4088" spans="34:34">
      <c r="AH4088" s="128" t="e">
        <f>VLOOKUP(B4087,'Ma sector'!A:E,5,0)</f>
        <v>#N/A</v>
      </c>
    </row>
    <row r="4089" spans="34:34">
      <c r="AH4089" s="128" t="e">
        <f>VLOOKUP(B4088,'Ma sector'!A:E,5,0)</f>
        <v>#N/A</v>
      </c>
    </row>
    <row r="4090" spans="34:34">
      <c r="AH4090" s="128" t="e">
        <f>VLOOKUP(B4089,'Ma sector'!A:E,5,0)</f>
        <v>#N/A</v>
      </c>
    </row>
    <row r="4091" spans="34:34">
      <c r="AH4091" s="128" t="e">
        <f>VLOOKUP(B4090,'Ma sector'!A:E,5,0)</f>
        <v>#N/A</v>
      </c>
    </row>
    <row r="4092" spans="34:34">
      <c r="AH4092" s="128" t="e">
        <f>VLOOKUP(B4091,'Ma sector'!A:E,5,0)</f>
        <v>#N/A</v>
      </c>
    </row>
    <row r="4093" spans="34:34">
      <c r="AH4093" s="128" t="e">
        <f>VLOOKUP(B4092,'Ma sector'!A:E,5,0)</f>
        <v>#N/A</v>
      </c>
    </row>
    <row r="4094" spans="34:34">
      <c r="AH4094" s="128" t="e">
        <f>VLOOKUP(B4093,'Ma sector'!A:E,5,0)</f>
        <v>#N/A</v>
      </c>
    </row>
    <row r="4095" spans="34:34">
      <c r="AH4095" s="128" t="e">
        <f>VLOOKUP(B4094,'Ma sector'!A:E,5,0)</f>
        <v>#N/A</v>
      </c>
    </row>
    <row r="4096" spans="34:34">
      <c r="AH4096" s="128" t="e">
        <f>VLOOKUP(B4095,'Ma sector'!A:E,5,0)</f>
        <v>#N/A</v>
      </c>
    </row>
    <row r="4097" spans="34:34">
      <c r="AH4097" s="128" t="e">
        <f>VLOOKUP(B4096,'Ma sector'!A:E,5,0)</f>
        <v>#N/A</v>
      </c>
    </row>
    <row r="4098" spans="34:34">
      <c r="AH4098" s="128" t="e">
        <f>VLOOKUP(B4097,'Ma sector'!A:E,5,0)</f>
        <v>#N/A</v>
      </c>
    </row>
    <row r="4099" spans="34:34">
      <c r="AH4099" s="128" t="e">
        <f>VLOOKUP(B4098,'Ma sector'!A:E,5,0)</f>
        <v>#N/A</v>
      </c>
    </row>
    <row r="4100" spans="34:34">
      <c r="AH4100" s="128" t="e">
        <f>VLOOKUP(B4099,'Ma sector'!A:E,5,0)</f>
        <v>#N/A</v>
      </c>
    </row>
    <row r="4101" spans="34:34">
      <c r="AH4101" s="128" t="e">
        <f>VLOOKUP(B4100,'Ma sector'!A:E,5,0)</f>
        <v>#N/A</v>
      </c>
    </row>
    <row r="4102" spans="34:34">
      <c r="AH4102" s="128" t="e">
        <f>VLOOKUP(B4101,'Ma sector'!A:E,5,0)</f>
        <v>#N/A</v>
      </c>
    </row>
    <row r="4103" spans="34:34">
      <c r="AH4103" s="128" t="e">
        <f>VLOOKUP(B4102,'Ma sector'!A:E,5,0)</f>
        <v>#N/A</v>
      </c>
    </row>
    <row r="4104" spans="34:34">
      <c r="AH4104" s="128" t="e">
        <f>VLOOKUP(B4103,'Ma sector'!A:E,5,0)</f>
        <v>#N/A</v>
      </c>
    </row>
    <row r="4105" spans="34:34">
      <c r="AH4105" s="128" t="e">
        <f>VLOOKUP(B4104,'Ma sector'!A:E,5,0)</f>
        <v>#N/A</v>
      </c>
    </row>
    <row r="4106" spans="34:34">
      <c r="AH4106" s="128" t="e">
        <f>VLOOKUP(B4105,'Ma sector'!A:E,5,0)</f>
        <v>#N/A</v>
      </c>
    </row>
    <row r="4107" spans="34:34">
      <c r="AH4107" s="128" t="e">
        <f>VLOOKUP(B4106,'Ma sector'!A:E,5,0)</f>
        <v>#N/A</v>
      </c>
    </row>
    <row r="4108" spans="34:34">
      <c r="AH4108" s="128" t="e">
        <f>VLOOKUP(B4107,'Ma sector'!A:E,5,0)</f>
        <v>#N/A</v>
      </c>
    </row>
    <row r="4109" spans="34:34">
      <c r="AH4109" s="128" t="e">
        <f>VLOOKUP(B4108,'Ma sector'!A:E,5,0)</f>
        <v>#N/A</v>
      </c>
    </row>
    <row r="4110" spans="34:34">
      <c r="AH4110" s="128" t="e">
        <f>VLOOKUP(B4109,'Ma sector'!A:E,5,0)</f>
        <v>#N/A</v>
      </c>
    </row>
    <row r="4111" spans="34:34">
      <c r="AH4111" s="128" t="e">
        <f>VLOOKUP(B4110,'Ma sector'!A:E,5,0)</f>
        <v>#N/A</v>
      </c>
    </row>
    <row r="4112" spans="34:34">
      <c r="AH4112" s="128" t="e">
        <f>VLOOKUP(B4111,'Ma sector'!A:E,5,0)</f>
        <v>#N/A</v>
      </c>
    </row>
    <row r="4113" spans="34:34">
      <c r="AH4113" s="128" t="e">
        <f>VLOOKUP(B4112,'Ma sector'!A:E,5,0)</f>
        <v>#N/A</v>
      </c>
    </row>
    <row r="4114" spans="34:34">
      <c r="AH4114" s="128" t="e">
        <f>VLOOKUP(B4113,'Ma sector'!A:E,5,0)</f>
        <v>#N/A</v>
      </c>
    </row>
    <row r="4115" spans="34:34">
      <c r="AH4115" s="128" t="e">
        <f>VLOOKUP(B4114,'Ma sector'!A:E,5,0)</f>
        <v>#N/A</v>
      </c>
    </row>
    <row r="4116" spans="34:34">
      <c r="AH4116" s="128" t="e">
        <f>VLOOKUP(B4115,'Ma sector'!A:E,5,0)</f>
        <v>#N/A</v>
      </c>
    </row>
    <row r="4117" spans="34:34">
      <c r="AH4117" s="128" t="e">
        <f>VLOOKUP(B4116,'Ma sector'!A:E,5,0)</f>
        <v>#N/A</v>
      </c>
    </row>
    <row r="4118" spans="34:34">
      <c r="AH4118" s="128" t="e">
        <f>VLOOKUP(B4117,'Ma sector'!A:E,5,0)</f>
        <v>#N/A</v>
      </c>
    </row>
    <row r="4119" spans="34:34">
      <c r="AH4119" s="128" t="e">
        <f>VLOOKUP(B4118,'Ma sector'!A:E,5,0)</f>
        <v>#N/A</v>
      </c>
    </row>
    <row r="4120" spans="34:34">
      <c r="AH4120" s="128" t="e">
        <f>VLOOKUP(B4119,'Ma sector'!A:E,5,0)</f>
        <v>#N/A</v>
      </c>
    </row>
    <row r="4121" spans="34:34">
      <c r="AH4121" s="128" t="e">
        <f>VLOOKUP(B4120,'Ma sector'!A:E,5,0)</f>
        <v>#N/A</v>
      </c>
    </row>
    <row r="4122" spans="34:34">
      <c r="AH4122" s="128" t="e">
        <f>VLOOKUP(B4121,'Ma sector'!A:E,5,0)</f>
        <v>#N/A</v>
      </c>
    </row>
    <row r="4123" spans="34:34">
      <c r="AH4123" s="128" t="e">
        <f>VLOOKUP(B4122,'Ma sector'!A:E,5,0)</f>
        <v>#N/A</v>
      </c>
    </row>
    <row r="4124" spans="34:34">
      <c r="AH4124" s="128" t="e">
        <f>VLOOKUP(B4123,'Ma sector'!A:E,5,0)</f>
        <v>#N/A</v>
      </c>
    </row>
    <row r="4125" spans="34:34">
      <c r="AH4125" s="128" t="e">
        <f>VLOOKUP(B4124,'Ma sector'!A:E,5,0)</f>
        <v>#N/A</v>
      </c>
    </row>
    <row r="4126" spans="34:34">
      <c r="AH4126" s="128" t="e">
        <f>VLOOKUP(B4125,'Ma sector'!A:E,5,0)</f>
        <v>#N/A</v>
      </c>
    </row>
    <row r="4127" spans="34:34">
      <c r="AH4127" s="128" t="e">
        <f>VLOOKUP(B4126,'Ma sector'!A:E,5,0)</f>
        <v>#N/A</v>
      </c>
    </row>
    <row r="4128" spans="34:34">
      <c r="AH4128" s="128" t="e">
        <f>VLOOKUP(B4127,'Ma sector'!A:E,5,0)</f>
        <v>#N/A</v>
      </c>
    </row>
    <row r="4129" spans="34:34">
      <c r="AH4129" s="128" t="e">
        <f>VLOOKUP(B4128,'Ma sector'!A:E,5,0)</f>
        <v>#N/A</v>
      </c>
    </row>
    <row r="4130" spans="34:34">
      <c r="AH4130" s="128" t="e">
        <f>VLOOKUP(B4129,'Ma sector'!A:E,5,0)</f>
        <v>#N/A</v>
      </c>
    </row>
    <row r="4131" spans="34:34">
      <c r="AH4131" s="128" t="e">
        <f>VLOOKUP(B4130,'Ma sector'!A:E,5,0)</f>
        <v>#N/A</v>
      </c>
    </row>
    <row r="4132" spans="34:34">
      <c r="AH4132" s="128" t="e">
        <f>VLOOKUP(B4131,'Ma sector'!A:E,5,0)</f>
        <v>#N/A</v>
      </c>
    </row>
    <row r="4133" spans="34:34">
      <c r="AH4133" s="128" t="e">
        <f>VLOOKUP(B4132,'Ma sector'!A:E,5,0)</f>
        <v>#N/A</v>
      </c>
    </row>
    <row r="4134" spans="34:34">
      <c r="AH4134" s="128" t="e">
        <f>VLOOKUP(B4133,'Ma sector'!A:E,5,0)</f>
        <v>#N/A</v>
      </c>
    </row>
    <row r="4135" spans="34:34">
      <c r="AH4135" s="128" t="e">
        <f>VLOOKUP(B4134,'Ma sector'!A:E,5,0)</f>
        <v>#N/A</v>
      </c>
    </row>
    <row r="4136" spans="34:34">
      <c r="AH4136" s="128" t="e">
        <f>VLOOKUP(B4135,'Ma sector'!A:E,5,0)</f>
        <v>#N/A</v>
      </c>
    </row>
    <row r="4137" spans="34:34">
      <c r="AH4137" s="128" t="e">
        <f>VLOOKUP(B4136,'Ma sector'!A:E,5,0)</f>
        <v>#N/A</v>
      </c>
    </row>
    <row r="4138" spans="34:34">
      <c r="AH4138" s="128" t="e">
        <f>VLOOKUP(B4137,'Ma sector'!A:E,5,0)</f>
        <v>#N/A</v>
      </c>
    </row>
    <row r="4139" spans="34:34">
      <c r="AH4139" s="128" t="e">
        <f>VLOOKUP(B4138,'Ma sector'!A:E,5,0)</f>
        <v>#N/A</v>
      </c>
    </row>
    <row r="4140" spans="34:34">
      <c r="AH4140" s="128" t="e">
        <f>VLOOKUP(B4139,'Ma sector'!A:E,5,0)</f>
        <v>#N/A</v>
      </c>
    </row>
    <row r="4141" spans="34:34">
      <c r="AH4141" s="128" t="e">
        <f>VLOOKUP(B4140,'Ma sector'!A:E,5,0)</f>
        <v>#N/A</v>
      </c>
    </row>
    <row r="4142" spans="34:34">
      <c r="AH4142" s="128" t="e">
        <f>VLOOKUP(B4141,'Ma sector'!A:E,5,0)</f>
        <v>#N/A</v>
      </c>
    </row>
    <row r="4143" spans="34:34">
      <c r="AH4143" s="128" t="e">
        <f>VLOOKUP(B4142,'Ma sector'!A:E,5,0)</f>
        <v>#N/A</v>
      </c>
    </row>
    <row r="4144" spans="34:34">
      <c r="AH4144" s="128" t="e">
        <f>VLOOKUP(B4143,'Ma sector'!A:E,5,0)</f>
        <v>#N/A</v>
      </c>
    </row>
    <row r="4145" spans="34:34">
      <c r="AH4145" s="128" t="e">
        <f>VLOOKUP(B4144,'Ma sector'!A:E,5,0)</f>
        <v>#N/A</v>
      </c>
    </row>
    <row r="4146" spans="34:34">
      <c r="AH4146" s="128" t="e">
        <f>VLOOKUP(B4145,'Ma sector'!A:E,5,0)</f>
        <v>#N/A</v>
      </c>
    </row>
    <row r="4147" spans="34:34">
      <c r="AH4147" s="128" t="e">
        <f>VLOOKUP(B4146,'Ma sector'!A:E,5,0)</f>
        <v>#N/A</v>
      </c>
    </row>
    <row r="4148" spans="34:34">
      <c r="AH4148" s="128" t="e">
        <f>VLOOKUP(B4147,'Ma sector'!A:E,5,0)</f>
        <v>#N/A</v>
      </c>
    </row>
    <row r="4149" spans="34:34">
      <c r="AH4149" s="128" t="e">
        <f>VLOOKUP(B4148,'Ma sector'!A:E,5,0)</f>
        <v>#N/A</v>
      </c>
    </row>
    <row r="4150" spans="34:34">
      <c r="AH4150" s="128" t="e">
        <f>VLOOKUP(B4149,'Ma sector'!A:E,5,0)</f>
        <v>#N/A</v>
      </c>
    </row>
    <row r="4151" spans="34:34">
      <c r="AH4151" s="128" t="e">
        <f>VLOOKUP(B4150,'Ma sector'!A:E,5,0)</f>
        <v>#N/A</v>
      </c>
    </row>
    <row r="4152" spans="34:34">
      <c r="AH4152" s="128" t="e">
        <f>VLOOKUP(B4151,'Ma sector'!A:E,5,0)</f>
        <v>#N/A</v>
      </c>
    </row>
    <row r="4153" spans="34:34">
      <c r="AH4153" s="128" t="e">
        <f>VLOOKUP(B4152,'Ma sector'!A:E,5,0)</f>
        <v>#N/A</v>
      </c>
    </row>
    <row r="4154" spans="34:34">
      <c r="AH4154" s="128" t="e">
        <f>VLOOKUP(B4153,'Ma sector'!A:E,5,0)</f>
        <v>#N/A</v>
      </c>
    </row>
    <row r="4155" spans="34:34">
      <c r="AH4155" s="128" t="e">
        <f>VLOOKUP(B4154,'Ma sector'!A:E,5,0)</f>
        <v>#N/A</v>
      </c>
    </row>
    <row r="4156" spans="34:34">
      <c r="AH4156" s="128" t="e">
        <f>VLOOKUP(B4155,'Ma sector'!A:E,5,0)</f>
        <v>#N/A</v>
      </c>
    </row>
    <row r="4157" spans="34:34">
      <c r="AH4157" s="128" t="e">
        <f>VLOOKUP(B4156,'Ma sector'!A:E,5,0)</f>
        <v>#N/A</v>
      </c>
    </row>
    <row r="4158" spans="34:34">
      <c r="AH4158" s="128" t="e">
        <f>VLOOKUP(B4157,'Ma sector'!A:E,5,0)</f>
        <v>#N/A</v>
      </c>
    </row>
    <row r="4159" spans="34:34">
      <c r="AH4159" s="128" t="e">
        <f>VLOOKUP(B4158,'Ma sector'!A:E,5,0)</f>
        <v>#N/A</v>
      </c>
    </row>
    <row r="4160" spans="34:34">
      <c r="AH4160" s="128" t="e">
        <f>VLOOKUP(B4159,'Ma sector'!A:E,5,0)</f>
        <v>#N/A</v>
      </c>
    </row>
    <row r="4161" spans="34:34">
      <c r="AH4161" s="128" t="e">
        <f>VLOOKUP(B4160,'Ma sector'!A:E,5,0)</f>
        <v>#N/A</v>
      </c>
    </row>
    <row r="4162" spans="34:34">
      <c r="AH4162" s="128" t="e">
        <f>VLOOKUP(B4161,'Ma sector'!A:E,5,0)</f>
        <v>#N/A</v>
      </c>
    </row>
    <row r="4163" spans="34:34">
      <c r="AH4163" s="128" t="e">
        <f>VLOOKUP(B4162,'Ma sector'!A:E,5,0)</f>
        <v>#N/A</v>
      </c>
    </row>
    <row r="4164" spans="34:34">
      <c r="AH4164" s="128" t="e">
        <f>VLOOKUP(B4163,'Ma sector'!A:E,5,0)</f>
        <v>#N/A</v>
      </c>
    </row>
    <row r="4165" spans="34:34">
      <c r="AH4165" s="128" t="e">
        <f>VLOOKUP(B4164,'Ma sector'!A:E,5,0)</f>
        <v>#N/A</v>
      </c>
    </row>
    <row r="4166" spans="34:34">
      <c r="AH4166" s="128" t="e">
        <f>VLOOKUP(B4165,'Ma sector'!A:E,5,0)</f>
        <v>#N/A</v>
      </c>
    </row>
    <row r="4167" spans="34:34">
      <c r="AH4167" s="128" t="e">
        <f>VLOOKUP(B4166,'Ma sector'!A:E,5,0)</f>
        <v>#N/A</v>
      </c>
    </row>
    <row r="4168" spans="34:34">
      <c r="AH4168" s="128" t="e">
        <f>VLOOKUP(B4167,'Ma sector'!A:E,5,0)</f>
        <v>#N/A</v>
      </c>
    </row>
    <row r="4169" spans="34:34">
      <c r="AH4169" s="128" t="e">
        <f>VLOOKUP(B4168,'Ma sector'!A:E,5,0)</f>
        <v>#N/A</v>
      </c>
    </row>
    <row r="4170" spans="34:34">
      <c r="AH4170" s="128" t="e">
        <f>VLOOKUP(B4169,'Ma sector'!A:E,5,0)</f>
        <v>#N/A</v>
      </c>
    </row>
    <row r="4171" spans="34:34">
      <c r="AH4171" s="128" t="e">
        <f>VLOOKUP(B4170,'Ma sector'!A:E,5,0)</f>
        <v>#N/A</v>
      </c>
    </row>
    <row r="4172" spans="34:34">
      <c r="AH4172" s="128" t="e">
        <f>VLOOKUP(B4171,'Ma sector'!A:E,5,0)</f>
        <v>#N/A</v>
      </c>
    </row>
    <row r="4173" spans="34:34">
      <c r="AH4173" s="128" t="e">
        <f>VLOOKUP(B4172,'Ma sector'!A:E,5,0)</f>
        <v>#N/A</v>
      </c>
    </row>
    <row r="4174" spans="34:34">
      <c r="AH4174" s="128" t="e">
        <f>VLOOKUP(B4173,'Ma sector'!A:E,5,0)</f>
        <v>#N/A</v>
      </c>
    </row>
    <row r="4175" spans="34:34">
      <c r="AH4175" s="128" t="e">
        <f>VLOOKUP(B4174,'Ma sector'!A:E,5,0)</f>
        <v>#N/A</v>
      </c>
    </row>
    <row r="4176" spans="34:34">
      <c r="AH4176" s="128" t="e">
        <f>VLOOKUP(B4175,'Ma sector'!A:E,5,0)</f>
        <v>#N/A</v>
      </c>
    </row>
    <row r="4177" spans="34:34">
      <c r="AH4177" s="128" t="e">
        <f>VLOOKUP(B4176,'Ma sector'!A:E,5,0)</f>
        <v>#N/A</v>
      </c>
    </row>
    <row r="4178" spans="34:34">
      <c r="AH4178" s="128" t="e">
        <f>VLOOKUP(B4177,'Ma sector'!A:E,5,0)</f>
        <v>#N/A</v>
      </c>
    </row>
    <row r="4179" spans="34:34">
      <c r="AH4179" s="128" t="e">
        <f>VLOOKUP(B4178,'Ma sector'!A:E,5,0)</f>
        <v>#N/A</v>
      </c>
    </row>
    <row r="4180" spans="34:34">
      <c r="AH4180" s="128" t="e">
        <f>VLOOKUP(B4179,'Ma sector'!A:E,5,0)</f>
        <v>#N/A</v>
      </c>
    </row>
    <row r="4181" spans="34:34">
      <c r="AH4181" s="128" t="e">
        <f>VLOOKUP(B4180,'Ma sector'!A:E,5,0)</f>
        <v>#N/A</v>
      </c>
    </row>
    <row r="4182" spans="34:34">
      <c r="AH4182" s="128" t="e">
        <f>VLOOKUP(B4181,'Ma sector'!A:E,5,0)</f>
        <v>#N/A</v>
      </c>
    </row>
    <row r="4183" spans="34:34">
      <c r="AH4183" s="128" t="e">
        <f>VLOOKUP(B4182,'Ma sector'!A:E,5,0)</f>
        <v>#N/A</v>
      </c>
    </row>
    <row r="4184" spans="34:34">
      <c r="AH4184" s="128" t="e">
        <f>VLOOKUP(B4183,'Ma sector'!A:E,5,0)</f>
        <v>#N/A</v>
      </c>
    </row>
    <row r="4185" spans="34:34">
      <c r="AH4185" s="128" t="e">
        <f>VLOOKUP(B4184,'Ma sector'!A:E,5,0)</f>
        <v>#N/A</v>
      </c>
    </row>
    <row r="4186" spans="34:34">
      <c r="AH4186" s="128" t="e">
        <f>VLOOKUP(B4185,'Ma sector'!A:E,5,0)</f>
        <v>#N/A</v>
      </c>
    </row>
    <row r="4187" spans="34:34">
      <c r="AH4187" s="128" t="e">
        <f>VLOOKUP(B4186,'Ma sector'!A:E,5,0)</f>
        <v>#N/A</v>
      </c>
    </row>
    <row r="4188" spans="34:34">
      <c r="AH4188" s="128" t="e">
        <f>VLOOKUP(B4187,'Ma sector'!A:E,5,0)</f>
        <v>#N/A</v>
      </c>
    </row>
    <row r="4189" spans="34:34">
      <c r="AH4189" s="128" t="e">
        <f>VLOOKUP(B4188,'Ma sector'!A:E,5,0)</f>
        <v>#N/A</v>
      </c>
    </row>
    <row r="4190" spans="34:34">
      <c r="AH4190" s="128" t="e">
        <f>VLOOKUP(B4189,'Ma sector'!A:E,5,0)</f>
        <v>#N/A</v>
      </c>
    </row>
    <row r="4191" spans="34:34">
      <c r="AH4191" s="128" t="e">
        <f>VLOOKUP(B4190,'Ma sector'!A:E,5,0)</f>
        <v>#N/A</v>
      </c>
    </row>
    <row r="4192" spans="34:34">
      <c r="AH4192" s="128" t="e">
        <f>VLOOKUP(B4191,'Ma sector'!A:E,5,0)</f>
        <v>#N/A</v>
      </c>
    </row>
    <row r="4193" spans="34:34">
      <c r="AH4193" s="128" t="e">
        <f>VLOOKUP(B4192,'Ma sector'!A:E,5,0)</f>
        <v>#N/A</v>
      </c>
    </row>
    <row r="4194" spans="34:34">
      <c r="AH4194" s="128" t="e">
        <f>VLOOKUP(B4193,'Ma sector'!A:E,5,0)</f>
        <v>#N/A</v>
      </c>
    </row>
    <row r="4195" spans="34:34">
      <c r="AH4195" s="128" t="e">
        <f>VLOOKUP(B4194,'Ma sector'!A:E,5,0)</f>
        <v>#N/A</v>
      </c>
    </row>
    <row r="4196" spans="34:34">
      <c r="AH4196" s="128" t="e">
        <f>VLOOKUP(B4195,'Ma sector'!A:E,5,0)</f>
        <v>#N/A</v>
      </c>
    </row>
    <row r="4197" spans="34:34">
      <c r="AH4197" s="128" t="e">
        <f>VLOOKUP(B4196,'Ma sector'!A:E,5,0)</f>
        <v>#N/A</v>
      </c>
    </row>
    <row r="4198" spans="34:34">
      <c r="AH4198" s="128" t="e">
        <f>VLOOKUP(B4197,'Ma sector'!A:E,5,0)</f>
        <v>#N/A</v>
      </c>
    </row>
    <row r="4199" spans="34:34">
      <c r="AH4199" s="128" t="e">
        <f>VLOOKUP(B4198,'Ma sector'!A:E,5,0)</f>
        <v>#N/A</v>
      </c>
    </row>
    <row r="4200" spans="34:34">
      <c r="AH4200" s="128" t="e">
        <f>VLOOKUP(B4199,'Ma sector'!A:E,5,0)</f>
        <v>#N/A</v>
      </c>
    </row>
    <row r="4201" spans="34:34">
      <c r="AH4201" s="128" t="e">
        <f>VLOOKUP(B4200,'Ma sector'!A:E,5,0)</f>
        <v>#N/A</v>
      </c>
    </row>
    <row r="4202" spans="34:34">
      <c r="AH4202" s="128" t="e">
        <f>VLOOKUP(B4201,'Ma sector'!A:E,5,0)</f>
        <v>#N/A</v>
      </c>
    </row>
    <row r="4203" spans="34:34">
      <c r="AH4203" s="128" t="e">
        <f>VLOOKUP(B4202,'Ma sector'!A:E,5,0)</f>
        <v>#N/A</v>
      </c>
    </row>
    <row r="4204" spans="34:34">
      <c r="AH4204" s="128" t="e">
        <f>VLOOKUP(B4203,'Ma sector'!A:E,5,0)</f>
        <v>#N/A</v>
      </c>
    </row>
    <row r="4205" spans="34:34">
      <c r="AH4205" s="128" t="e">
        <f>VLOOKUP(B4204,'Ma sector'!A:E,5,0)</f>
        <v>#N/A</v>
      </c>
    </row>
    <row r="4206" spans="34:34">
      <c r="AH4206" s="128" t="e">
        <f>VLOOKUP(B4205,'Ma sector'!A:E,5,0)</f>
        <v>#N/A</v>
      </c>
    </row>
    <row r="4207" spans="34:34">
      <c r="AH4207" s="128" t="e">
        <f>VLOOKUP(B4206,'Ma sector'!A:E,5,0)</f>
        <v>#N/A</v>
      </c>
    </row>
    <row r="4208" spans="34:34">
      <c r="AH4208" s="128" t="e">
        <f>VLOOKUP(B4207,'Ma sector'!A:E,5,0)</f>
        <v>#N/A</v>
      </c>
    </row>
    <row r="4209" spans="34:34">
      <c r="AH4209" s="128" t="e">
        <f>VLOOKUP(B4208,'Ma sector'!A:E,5,0)</f>
        <v>#N/A</v>
      </c>
    </row>
    <row r="4210" spans="34:34">
      <c r="AH4210" s="128" t="e">
        <f>VLOOKUP(B4209,'Ma sector'!A:E,5,0)</f>
        <v>#N/A</v>
      </c>
    </row>
    <row r="4211" spans="34:34">
      <c r="AH4211" s="128" t="e">
        <f>VLOOKUP(B4210,'Ma sector'!A:E,5,0)</f>
        <v>#N/A</v>
      </c>
    </row>
    <row r="4212" spans="34:34">
      <c r="AH4212" s="128" t="e">
        <f>VLOOKUP(B4211,'Ma sector'!A:E,5,0)</f>
        <v>#N/A</v>
      </c>
    </row>
    <row r="4213" spans="34:34">
      <c r="AH4213" s="128" t="e">
        <f>VLOOKUP(B4212,'Ma sector'!A:E,5,0)</f>
        <v>#N/A</v>
      </c>
    </row>
    <row r="4214" spans="34:34">
      <c r="AH4214" s="128" t="e">
        <f>VLOOKUP(B4213,'Ma sector'!A:E,5,0)</f>
        <v>#N/A</v>
      </c>
    </row>
    <row r="4215" spans="34:34">
      <c r="AH4215" s="128" t="e">
        <f>VLOOKUP(B4214,'Ma sector'!A:E,5,0)</f>
        <v>#N/A</v>
      </c>
    </row>
    <row r="4216" spans="34:34">
      <c r="AH4216" s="128" t="e">
        <f>VLOOKUP(B4215,'Ma sector'!A:E,5,0)</f>
        <v>#N/A</v>
      </c>
    </row>
    <row r="4217" spans="34:34">
      <c r="AH4217" s="128" t="e">
        <f>VLOOKUP(B4216,'Ma sector'!A:E,5,0)</f>
        <v>#N/A</v>
      </c>
    </row>
    <row r="4218" spans="34:34">
      <c r="AH4218" s="128" t="e">
        <f>VLOOKUP(B4217,'Ma sector'!A:E,5,0)</f>
        <v>#N/A</v>
      </c>
    </row>
    <row r="4219" spans="34:34">
      <c r="AH4219" s="128" t="e">
        <f>VLOOKUP(B4218,'Ma sector'!A:E,5,0)</f>
        <v>#N/A</v>
      </c>
    </row>
    <row r="4220" spans="34:34">
      <c r="AH4220" s="128" t="e">
        <f>VLOOKUP(B4219,'Ma sector'!A:E,5,0)</f>
        <v>#N/A</v>
      </c>
    </row>
    <row r="4221" spans="34:34">
      <c r="AH4221" s="128" t="e">
        <f>VLOOKUP(B4220,'Ma sector'!A:E,5,0)</f>
        <v>#N/A</v>
      </c>
    </row>
    <row r="4222" spans="34:34">
      <c r="AH4222" s="128" t="e">
        <f>VLOOKUP(B4221,'Ma sector'!A:E,5,0)</f>
        <v>#N/A</v>
      </c>
    </row>
    <row r="4223" spans="34:34">
      <c r="AH4223" s="128" t="e">
        <f>VLOOKUP(B4222,'Ma sector'!A:E,5,0)</f>
        <v>#N/A</v>
      </c>
    </row>
    <row r="4224" spans="34:34">
      <c r="AH4224" s="128" t="e">
        <f>VLOOKUP(B4223,'Ma sector'!A:E,5,0)</f>
        <v>#N/A</v>
      </c>
    </row>
    <row r="4225" spans="34:34">
      <c r="AH4225" s="128" t="e">
        <f>VLOOKUP(B4224,'Ma sector'!A:E,5,0)</f>
        <v>#N/A</v>
      </c>
    </row>
    <row r="4226" spans="34:34">
      <c r="AH4226" s="128" t="e">
        <f>VLOOKUP(B4225,'Ma sector'!A:E,5,0)</f>
        <v>#N/A</v>
      </c>
    </row>
    <row r="4227" spans="34:34">
      <c r="AH4227" s="128" t="e">
        <f>VLOOKUP(B4226,'Ma sector'!A:E,5,0)</f>
        <v>#N/A</v>
      </c>
    </row>
    <row r="4228" spans="34:34">
      <c r="AH4228" s="128" t="e">
        <f>VLOOKUP(B4227,'Ma sector'!A:E,5,0)</f>
        <v>#N/A</v>
      </c>
    </row>
    <row r="4229" spans="34:34">
      <c r="AH4229" s="128" t="e">
        <f>VLOOKUP(B4228,'Ma sector'!A:E,5,0)</f>
        <v>#N/A</v>
      </c>
    </row>
    <row r="4230" spans="34:34">
      <c r="AH4230" s="128" t="e">
        <f>VLOOKUP(B4229,'Ma sector'!A:E,5,0)</f>
        <v>#N/A</v>
      </c>
    </row>
    <row r="4231" spans="34:34">
      <c r="AH4231" s="128" t="e">
        <f>VLOOKUP(B4230,'Ma sector'!A:E,5,0)</f>
        <v>#N/A</v>
      </c>
    </row>
    <row r="4232" spans="34:34">
      <c r="AH4232" s="128" t="e">
        <f>VLOOKUP(B4231,'Ma sector'!A:E,5,0)</f>
        <v>#N/A</v>
      </c>
    </row>
    <row r="4233" spans="34:34">
      <c r="AH4233" s="128" t="e">
        <f>VLOOKUP(B4232,'Ma sector'!A:E,5,0)</f>
        <v>#N/A</v>
      </c>
    </row>
    <row r="4234" spans="34:34">
      <c r="AH4234" s="128" t="e">
        <f>VLOOKUP(B4233,'Ma sector'!A:E,5,0)</f>
        <v>#N/A</v>
      </c>
    </row>
    <row r="4235" spans="34:34">
      <c r="AH4235" s="128" t="e">
        <f>VLOOKUP(B4234,'Ma sector'!A:E,5,0)</f>
        <v>#N/A</v>
      </c>
    </row>
    <row r="4236" spans="34:34">
      <c r="AH4236" s="128" t="e">
        <f>VLOOKUP(B4235,'Ma sector'!A:E,5,0)</f>
        <v>#N/A</v>
      </c>
    </row>
    <row r="4237" spans="34:34">
      <c r="AH4237" s="128" t="e">
        <f>VLOOKUP(B4236,'Ma sector'!A:E,5,0)</f>
        <v>#N/A</v>
      </c>
    </row>
    <row r="4238" spans="34:34">
      <c r="AH4238" s="128" t="e">
        <f>VLOOKUP(B4237,'Ma sector'!A:E,5,0)</f>
        <v>#N/A</v>
      </c>
    </row>
    <row r="4239" spans="34:34">
      <c r="AH4239" s="128" t="e">
        <f>VLOOKUP(B4238,'Ma sector'!A:E,5,0)</f>
        <v>#N/A</v>
      </c>
    </row>
    <row r="4240" spans="34:34">
      <c r="AH4240" s="128" t="e">
        <f>VLOOKUP(B4239,'Ma sector'!A:E,5,0)</f>
        <v>#N/A</v>
      </c>
    </row>
    <row r="4241" spans="34:34">
      <c r="AH4241" s="128" t="e">
        <f>VLOOKUP(B4240,'Ma sector'!A:E,5,0)</f>
        <v>#N/A</v>
      </c>
    </row>
    <row r="4242" spans="34:34">
      <c r="AH4242" s="128" t="e">
        <f>VLOOKUP(B4241,'Ma sector'!A:E,5,0)</f>
        <v>#N/A</v>
      </c>
    </row>
    <row r="4243" spans="34:34">
      <c r="AH4243" s="128" t="e">
        <f>VLOOKUP(B4242,'Ma sector'!A:E,5,0)</f>
        <v>#N/A</v>
      </c>
    </row>
    <row r="4244" spans="34:34">
      <c r="AH4244" s="128" t="e">
        <f>VLOOKUP(B4243,'Ma sector'!A:E,5,0)</f>
        <v>#N/A</v>
      </c>
    </row>
    <row r="4245" spans="34:34">
      <c r="AH4245" s="128" t="e">
        <f>VLOOKUP(B4244,'Ma sector'!A:E,5,0)</f>
        <v>#N/A</v>
      </c>
    </row>
    <row r="4246" spans="34:34">
      <c r="AH4246" s="128" t="e">
        <f>VLOOKUP(B4245,'Ma sector'!A:E,5,0)</f>
        <v>#N/A</v>
      </c>
    </row>
    <row r="4247" spans="34:34">
      <c r="AH4247" s="128" t="e">
        <f>VLOOKUP(B4246,'Ma sector'!A:E,5,0)</f>
        <v>#N/A</v>
      </c>
    </row>
    <row r="4248" spans="34:34">
      <c r="AH4248" s="128" t="e">
        <f>VLOOKUP(B4247,'Ma sector'!A:E,5,0)</f>
        <v>#N/A</v>
      </c>
    </row>
    <row r="4249" spans="34:34">
      <c r="AH4249" s="128" t="e">
        <f>VLOOKUP(B4248,'Ma sector'!A:E,5,0)</f>
        <v>#N/A</v>
      </c>
    </row>
    <row r="4250" spans="34:34">
      <c r="AH4250" s="128" t="e">
        <f>VLOOKUP(B4249,'Ma sector'!A:E,5,0)</f>
        <v>#N/A</v>
      </c>
    </row>
    <row r="4251" spans="34:34">
      <c r="AH4251" s="128" t="e">
        <f>VLOOKUP(B4250,'Ma sector'!A:E,5,0)</f>
        <v>#N/A</v>
      </c>
    </row>
    <row r="4252" spans="34:34">
      <c r="AH4252" s="128" t="e">
        <f>VLOOKUP(B4251,'Ma sector'!A:E,5,0)</f>
        <v>#N/A</v>
      </c>
    </row>
    <row r="4253" spans="34:34">
      <c r="AH4253" s="128" t="e">
        <f>VLOOKUP(B4252,'Ma sector'!A:E,5,0)</f>
        <v>#N/A</v>
      </c>
    </row>
    <row r="4254" spans="34:34">
      <c r="AH4254" s="128" t="e">
        <f>VLOOKUP(B4253,'Ma sector'!A:E,5,0)</f>
        <v>#N/A</v>
      </c>
    </row>
    <row r="4255" spans="34:34">
      <c r="AH4255" s="128" t="e">
        <f>VLOOKUP(B4254,'Ma sector'!A:E,5,0)</f>
        <v>#N/A</v>
      </c>
    </row>
    <row r="4256" spans="34:34">
      <c r="AH4256" s="128" t="e">
        <f>VLOOKUP(B4255,'Ma sector'!A:E,5,0)</f>
        <v>#N/A</v>
      </c>
    </row>
    <row r="4257" spans="34:34">
      <c r="AH4257" s="128" t="e">
        <f>VLOOKUP(B4256,'Ma sector'!A:E,5,0)</f>
        <v>#N/A</v>
      </c>
    </row>
    <row r="4258" spans="34:34">
      <c r="AH4258" s="128" t="e">
        <f>VLOOKUP(B4257,'Ma sector'!A:E,5,0)</f>
        <v>#N/A</v>
      </c>
    </row>
    <row r="4259" spans="34:34">
      <c r="AH4259" s="128" t="e">
        <f>VLOOKUP(B4258,'Ma sector'!A:E,5,0)</f>
        <v>#N/A</v>
      </c>
    </row>
    <row r="4260" spans="34:34">
      <c r="AH4260" s="128" t="e">
        <f>VLOOKUP(B4259,'Ma sector'!A:E,5,0)</f>
        <v>#N/A</v>
      </c>
    </row>
    <row r="4261" spans="34:34">
      <c r="AH4261" s="128" t="e">
        <f>VLOOKUP(B4260,'Ma sector'!A:E,5,0)</f>
        <v>#N/A</v>
      </c>
    </row>
    <row r="4262" spans="34:34">
      <c r="AH4262" s="128" t="e">
        <f>VLOOKUP(B4261,'Ma sector'!A:E,5,0)</f>
        <v>#N/A</v>
      </c>
    </row>
    <row r="4263" spans="34:34">
      <c r="AH4263" s="128" t="e">
        <f>VLOOKUP(B4262,'Ma sector'!A:E,5,0)</f>
        <v>#N/A</v>
      </c>
    </row>
    <row r="4264" spans="34:34">
      <c r="AH4264" s="128" t="e">
        <f>VLOOKUP(B4263,'Ma sector'!A:E,5,0)</f>
        <v>#N/A</v>
      </c>
    </row>
    <row r="4265" spans="34:34">
      <c r="AH4265" s="128" t="e">
        <f>VLOOKUP(B4264,'Ma sector'!A:E,5,0)</f>
        <v>#N/A</v>
      </c>
    </row>
    <row r="4266" spans="34:34">
      <c r="AH4266" s="128" t="e">
        <f>VLOOKUP(B4265,'Ma sector'!A:E,5,0)</f>
        <v>#N/A</v>
      </c>
    </row>
    <row r="4267" spans="34:34">
      <c r="AH4267" s="128" t="e">
        <f>VLOOKUP(B4266,'Ma sector'!A:E,5,0)</f>
        <v>#N/A</v>
      </c>
    </row>
    <row r="4268" spans="34:34">
      <c r="AH4268" s="128" t="e">
        <f>VLOOKUP(B4267,'Ma sector'!A:E,5,0)</f>
        <v>#N/A</v>
      </c>
    </row>
    <row r="4269" spans="34:34">
      <c r="AH4269" s="128" t="e">
        <f>VLOOKUP(B4268,'Ma sector'!A:E,5,0)</f>
        <v>#N/A</v>
      </c>
    </row>
    <row r="4270" spans="34:34">
      <c r="AH4270" s="128" t="e">
        <f>VLOOKUP(B4269,'Ma sector'!A:E,5,0)</f>
        <v>#N/A</v>
      </c>
    </row>
    <row r="4271" spans="34:34">
      <c r="AH4271" s="128" t="e">
        <f>VLOOKUP(B4270,'Ma sector'!A:E,5,0)</f>
        <v>#N/A</v>
      </c>
    </row>
    <row r="4272" spans="34:34">
      <c r="AH4272" s="128" t="e">
        <f>VLOOKUP(B4271,'Ma sector'!A:E,5,0)</f>
        <v>#N/A</v>
      </c>
    </row>
    <row r="4273" spans="34:34">
      <c r="AH4273" s="128" t="e">
        <f>VLOOKUP(B4272,'Ma sector'!A:E,5,0)</f>
        <v>#N/A</v>
      </c>
    </row>
    <row r="4274" spans="34:34">
      <c r="AH4274" s="128" t="e">
        <f>VLOOKUP(B4273,'Ma sector'!A:E,5,0)</f>
        <v>#N/A</v>
      </c>
    </row>
    <row r="4275" spans="34:34">
      <c r="AH4275" s="128" t="e">
        <f>VLOOKUP(B4274,'Ma sector'!A:E,5,0)</f>
        <v>#N/A</v>
      </c>
    </row>
    <row r="4276" spans="34:34">
      <c r="AH4276" s="128" t="e">
        <f>VLOOKUP(B4275,'Ma sector'!A:E,5,0)</f>
        <v>#N/A</v>
      </c>
    </row>
    <row r="4277" spans="34:34">
      <c r="AH4277" s="128" t="e">
        <f>VLOOKUP(B4276,'Ma sector'!A:E,5,0)</f>
        <v>#N/A</v>
      </c>
    </row>
    <row r="4278" spans="34:34">
      <c r="AH4278" s="128" t="e">
        <f>VLOOKUP(B4277,'Ma sector'!A:E,5,0)</f>
        <v>#N/A</v>
      </c>
    </row>
    <row r="4279" spans="34:34">
      <c r="AH4279" s="128" t="e">
        <f>VLOOKUP(B4278,'Ma sector'!A:E,5,0)</f>
        <v>#N/A</v>
      </c>
    </row>
    <row r="4280" spans="34:34">
      <c r="AH4280" s="128" t="e">
        <f>VLOOKUP(B4279,'Ma sector'!A:E,5,0)</f>
        <v>#N/A</v>
      </c>
    </row>
    <row r="4281" spans="34:34">
      <c r="AH4281" s="128" t="e">
        <f>VLOOKUP(B4280,'Ma sector'!A:E,5,0)</f>
        <v>#N/A</v>
      </c>
    </row>
    <row r="4282" spans="34:34">
      <c r="AH4282" s="128" t="e">
        <f>VLOOKUP(B4281,'Ma sector'!A:E,5,0)</f>
        <v>#N/A</v>
      </c>
    </row>
    <row r="4283" spans="34:34">
      <c r="AH4283" s="128" t="e">
        <f>VLOOKUP(B4282,'Ma sector'!A:E,5,0)</f>
        <v>#N/A</v>
      </c>
    </row>
    <row r="4284" spans="34:34">
      <c r="AH4284" s="128" t="e">
        <f>VLOOKUP(B4283,'Ma sector'!A:E,5,0)</f>
        <v>#N/A</v>
      </c>
    </row>
    <row r="4285" spans="34:34">
      <c r="AH4285" s="128" t="e">
        <f>VLOOKUP(B4284,'Ma sector'!A:E,5,0)</f>
        <v>#N/A</v>
      </c>
    </row>
    <row r="4286" spans="34:34">
      <c r="AH4286" s="128" t="e">
        <f>VLOOKUP(B4285,'Ma sector'!A:E,5,0)</f>
        <v>#N/A</v>
      </c>
    </row>
    <row r="4287" spans="34:34">
      <c r="AH4287" s="128" t="e">
        <f>VLOOKUP(B4286,'Ma sector'!A:E,5,0)</f>
        <v>#N/A</v>
      </c>
    </row>
    <row r="4288" spans="34:34">
      <c r="AH4288" s="128" t="e">
        <f>VLOOKUP(B4287,'Ma sector'!A:E,5,0)</f>
        <v>#N/A</v>
      </c>
    </row>
    <row r="4289" spans="34:34">
      <c r="AH4289" s="128" t="e">
        <f>VLOOKUP(B4288,'Ma sector'!A:E,5,0)</f>
        <v>#N/A</v>
      </c>
    </row>
    <row r="4290" spans="34:34">
      <c r="AH4290" s="128" t="e">
        <f>VLOOKUP(B4289,'Ma sector'!A:E,5,0)</f>
        <v>#N/A</v>
      </c>
    </row>
    <row r="4291" spans="34:34">
      <c r="AH4291" s="128" t="e">
        <f>VLOOKUP(B4290,'Ma sector'!A:E,5,0)</f>
        <v>#N/A</v>
      </c>
    </row>
    <row r="4292" spans="34:34">
      <c r="AH4292" s="128" t="e">
        <f>VLOOKUP(B4291,'Ma sector'!A:E,5,0)</f>
        <v>#N/A</v>
      </c>
    </row>
    <row r="4293" spans="34:34">
      <c r="AH4293" s="128" t="e">
        <f>VLOOKUP(B4292,'Ma sector'!A:E,5,0)</f>
        <v>#N/A</v>
      </c>
    </row>
    <row r="4294" spans="34:34">
      <c r="AH4294" s="128" t="e">
        <f>VLOOKUP(B4293,'Ma sector'!A:E,5,0)</f>
        <v>#N/A</v>
      </c>
    </row>
    <row r="4295" spans="34:34">
      <c r="AH4295" s="128" t="e">
        <f>VLOOKUP(B4294,'Ma sector'!A:E,5,0)</f>
        <v>#N/A</v>
      </c>
    </row>
    <row r="4296" spans="34:34">
      <c r="AH4296" s="128" t="e">
        <f>VLOOKUP(B4295,'Ma sector'!A:E,5,0)</f>
        <v>#N/A</v>
      </c>
    </row>
    <row r="4297" spans="34:34">
      <c r="AH4297" s="128" t="e">
        <f>VLOOKUP(B4296,'Ma sector'!A:E,5,0)</f>
        <v>#N/A</v>
      </c>
    </row>
    <row r="4298" spans="34:34">
      <c r="AH4298" s="128" t="e">
        <f>VLOOKUP(B4297,'Ma sector'!A:E,5,0)</f>
        <v>#N/A</v>
      </c>
    </row>
    <row r="4299" spans="34:34">
      <c r="AH4299" s="128" t="e">
        <f>VLOOKUP(B4298,'Ma sector'!A:E,5,0)</f>
        <v>#N/A</v>
      </c>
    </row>
    <row r="4300" spans="34:34">
      <c r="AH4300" s="128" t="e">
        <f>VLOOKUP(B4299,'Ma sector'!A:E,5,0)</f>
        <v>#N/A</v>
      </c>
    </row>
    <row r="4301" spans="34:34">
      <c r="AH4301" s="128" t="e">
        <f>VLOOKUP(B4300,'Ma sector'!A:E,5,0)</f>
        <v>#N/A</v>
      </c>
    </row>
    <row r="4302" spans="34:34">
      <c r="AH4302" s="128" t="e">
        <f>VLOOKUP(B4301,'Ma sector'!A:E,5,0)</f>
        <v>#N/A</v>
      </c>
    </row>
    <row r="4303" spans="34:34">
      <c r="AH4303" s="128" t="e">
        <f>VLOOKUP(B4302,'Ma sector'!A:E,5,0)</f>
        <v>#N/A</v>
      </c>
    </row>
    <row r="4304" spans="34:34">
      <c r="AH4304" s="128" t="e">
        <f>VLOOKUP(B4303,'Ma sector'!A:E,5,0)</f>
        <v>#N/A</v>
      </c>
    </row>
    <row r="4305" spans="34:34">
      <c r="AH4305" s="128" t="e">
        <f>VLOOKUP(B4304,'Ma sector'!A:E,5,0)</f>
        <v>#N/A</v>
      </c>
    </row>
    <row r="4306" spans="34:34">
      <c r="AH4306" s="128" t="e">
        <f>VLOOKUP(B4305,'Ma sector'!A:E,5,0)</f>
        <v>#N/A</v>
      </c>
    </row>
    <row r="4307" spans="34:34">
      <c r="AH4307" s="128" t="e">
        <f>VLOOKUP(B4306,'Ma sector'!A:E,5,0)</f>
        <v>#N/A</v>
      </c>
    </row>
    <row r="4308" spans="34:34">
      <c r="AH4308" s="128" t="e">
        <f>VLOOKUP(B4307,'Ma sector'!A:E,5,0)</f>
        <v>#N/A</v>
      </c>
    </row>
    <row r="4309" spans="34:34">
      <c r="AH4309" s="128" t="e">
        <f>VLOOKUP(B4308,'Ma sector'!A:E,5,0)</f>
        <v>#N/A</v>
      </c>
    </row>
    <row r="4310" spans="34:34">
      <c r="AH4310" s="128" t="e">
        <f>VLOOKUP(B4309,'Ma sector'!A:E,5,0)</f>
        <v>#N/A</v>
      </c>
    </row>
    <row r="4311" spans="34:34">
      <c r="AH4311" s="128" t="e">
        <f>VLOOKUP(B4310,'Ma sector'!A:E,5,0)</f>
        <v>#N/A</v>
      </c>
    </row>
    <row r="4312" spans="34:34">
      <c r="AH4312" s="128" t="e">
        <f>VLOOKUP(B4311,'Ma sector'!A:E,5,0)</f>
        <v>#N/A</v>
      </c>
    </row>
    <row r="4313" spans="34:34">
      <c r="AH4313" s="128" t="e">
        <f>VLOOKUP(B4312,'Ma sector'!A:E,5,0)</f>
        <v>#N/A</v>
      </c>
    </row>
    <row r="4314" spans="34:34">
      <c r="AH4314" s="128" t="e">
        <f>VLOOKUP(B4313,'Ma sector'!A:E,5,0)</f>
        <v>#N/A</v>
      </c>
    </row>
    <row r="4315" spans="34:34">
      <c r="AH4315" s="128" t="e">
        <f>VLOOKUP(B4314,'Ma sector'!A:E,5,0)</f>
        <v>#N/A</v>
      </c>
    </row>
    <row r="4316" spans="34:34">
      <c r="AH4316" s="128" t="e">
        <f>VLOOKUP(B4315,'Ma sector'!A:E,5,0)</f>
        <v>#N/A</v>
      </c>
    </row>
    <row r="4317" spans="34:34">
      <c r="AH4317" s="128" t="e">
        <f>VLOOKUP(B4316,'Ma sector'!A:E,5,0)</f>
        <v>#N/A</v>
      </c>
    </row>
    <row r="4318" spans="34:34">
      <c r="AH4318" s="128" t="e">
        <f>VLOOKUP(B4317,'Ma sector'!A:E,5,0)</f>
        <v>#N/A</v>
      </c>
    </row>
    <row r="4319" spans="34:34">
      <c r="AH4319" s="128" t="e">
        <f>VLOOKUP(B4318,'Ma sector'!A:E,5,0)</f>
        <v>#N/A</v>
      </c>
    </row>
    <row r="4320" spans="34:34">
      <c r="AH4320" s="128" t="e">
        <f>VLOOKUP(B4319,'Ma sector'!A:E,5,0)</f>
        <v>#N/A</v>
      </c>
    </row>
    <row r="4321" spans="34:34">
      <c r="AH4321" s="128" t="e">
        <f>VLOOKUP(B4320,'Ma sector'!A:E,5,0)</f>
        <v>#N/A</v>
      </c>
    </row>
    <row r="4322" spans="34:34">
      <c r="AH4322" s="128" t="e">
        <f>VLOOKUP(B4321,'Ma sector'!A:E,5,0)</f>
        <v>#N/A</v>
      </c>
    </row>
    <row r="4323" spans="34:34">
      <c r="AH4323" s="128" t="e">
        <f>VLOOKUP(B4322,'Ma sector'!A:E,5,0)</f>
        <v>#N/A</v>
      </c>
    </row>
    <row r="4324" spans="34:34">
      <c r="AH4324" s="128" t="e">
        <f>VLOOKUP(B4323,'Ma sector'!A:E,5,0)</f>
        <v>#N/A</v>
      </c>
    </row>
    <row r="4325" spans="34:34">
      <c r="AH4325" s="128" t="e">
        <f>VLOOKUP(B4324,'Ma sector'!A:E,5,0)</f>
        <v>#N/A</v>
      </c>
    </row>
    <row r="4326" spans="34:34">
      <c r="AH4326" s="128" t="e">
        <f>VLOOKUP(B4325,'Ma sector'!A:E,5,0)</f>
        <v>#N/A</v>
      </c>
    </row>
    <row r="4327" spans="34:34">
      <c r="AH4327" s="128" t="e">
        <f>VLOOKUP(B4326,'Ma sector'!A:E,5,0)</f>
        <v>#N/A</v>
      </c>
    </row>
    <row r="4328" spans="34:34">
      <c r="AH4328" s="128" t="e">
        <f>VLOOKUP(B4327,'Ma sector'!A:E,5,0)</f>
        <v>#N/A</v>
      </c>
    </row>
    <row r="4329" spans="34:34">
      <c r="AH4329" s="128" t="e">
        <f>VLOOKUP(B4328,'Ma sector'!A:E,5,0)</f>
        <v>#N/A</v>
      </c>
    </row>
    <row r="4330" spans="34:34">
      <c r="AH4330" s="128" t="e">
        <f>VLOOKUP(B4329,'Ma sector'!A:E,5,0)</f>
        <v>#N/A</v>
      </c>
    </row>
    <row r="4331" spans="34:34">
      <c r="AH4331" s="128" t="e">
        <f>VLOOKUP(B4330,'Ma sector'!A:E,5,0)</f>
        <v>#N/A</v>
      </c>
    </row>
    <row r="4332" spans="34:34">
      <c r="AH4332" s="128" t="e">
        <f>VLOOKUP(B4331,'Ma sector'!A:E,5,0)</f>
        <v>#N/A</v>
      </c>
    </row>
    <row r="4333" spans="34:34">
      <c r="AH4333" s="128" t="e">
        <f>VLOOKUP(B4332,'Ma sector'!A:E,5,0)</f>
        <v>#N/A</v>
      </c>
    </row>
    <row r="4334" spans="34:34">
      <c r="AH4334" s="128" t="e">
        <f>VLOOKUP(B4333,'Ma sector'!A:E,5,0)</f>
        <v>#N/A</v>
      </c>
    </row>
    <row r="4335" spans="34:34">
      <c r="AH4335" s="128" t="e">
        <f>VLOOKUP(B4334,'Ma sector'!A:E,5,0)</f>
        <v>#N/A</v>
      </c>
    </row>
    <row r="4336" spans="34:34">
      <c r="AH4336" s="128" t="e">
        <f>VLOOKUP(B4335,'Ma sector'!A:E,5,0)</f>
        <v>#N/A</v>
      </c>
    </row>
    <row r="4337" spans="34:34">
      <c r="AH4337" s="128" t="e">
        <f>VLOOKUP(B4336,'Ma sector'!A:E,5,0)</f>
        <v>#N/A</v>
      </c>
    </row>
    <row r="4338" spans="34:34">
      <c r="AH4338" s="128" t="e">
        <f>VLOOKUP(B4337,'Ma sector'!A:E,5,0)</f>
        <v>#N/A</v>
      </c>
    </row>
    <row r="4339" spans="34:34">
      <c r="AH4339" s="128" t="e">
        <f>VLOOKUP(B4338,'Ma sector'!A:E,5,0)</f>
        <v>#N/A</v>
      </c>
    </row>
    <row r="4340" spans="34:34">
      <c r="AH4340" s="128" t="e">
        <f>VLOOKUP(B4339,'Ma sector'!A:E,5,0)</f>
        <v>#N/A</v>
      </c>
    </row>
    <row r="4341" spans="34:34">
      <c r="AH4341" s="128" t="e">
        <f>VLOOKUP(B4340,'Ma sector'!A:E,5,0)</f>
        <v>#N/A</v>
      </c>
    </row>
    <row r="4342" spans="34:34">
      <c r="AH4342" s="128" t="e">
        <f>VLOOKUP(B4341,'Ma sector'!A:E,5,0)</f>
        <v>#N/A</v>
      </c>
    </row>
    <row r="4343" spans="34:34">
      <c r="AH4343" s="128" t="e">
        <f>VLOOKUP(B4342,'Ma sector'!A:E,5,0)</f>
        <v>#N/A</v>
      </c>
    </row>
    <row r="4344" spans="34:34">
      <c r="AH4344" s="128" t="e">
        <f>VLOOKUP(B4343,'Ma sector'!A:E,5,0)</f>
        <v>#N/A</v>
      </c>
    </row>
    <row r="4345" spans="34:34">
      <c r="AH4345" s="128" t="e">
        <f>VLOOKUP(B4344,'Ma sector'!A:E,5,0)</f>
        <v>#N/A</v>
      </c>
    </row>
    <row r="4346" spans="34:34">
      <c r="AH4346" s="128" t="e">
        <f>VLOOKUP(B4345,'Ma sector'!A:E,5,0)</f>
        <v>#N/A</v>
      </c>
    </row>
    <row r="4347" spans="34:34">
      <c r="AH4347" s="128" t="e">
        <f>VLOOKUP(B4346,'Ma sector'!A:E,5,0)</f>
        <v>#N/A</v>
      </c>
    </row>
    <row r="4348" spans="34:34">
      <c r="AH4348" s="128" t="e">
        <f>VLOOKUP(B4347,'Ma sector'!A:E,5,0)</f>
        <v>#N/A</v>
      </c>
    </row>
    <row r="4349" spans="34:34">
      <c r="AH4349" s="128" t="e">
        <f>VLOOKUP(B4348,'Ma sector'!A:E,5,0)</f>
        <v>#N/A</v>
      </c>
    </row>
    <row r="4350" spans="34:34">
      <c r="AH4350" s="128" t="e">
        <f>VLOOKUP(B4349,'Ma sector'!A:E,5,0)</f>
        <v>#N/A</v>
      </c>
    </row>
    <row r="4351" spans="34:34">
      <c r="AH4351" s="128" t="e">
        <f>VLOOKUP(B4350,'Ma sector'!A:E,5,0)</f>
        <v>#N/A</v>
      </c>
    </row>
    <row r="4352" spans="34:34">
      <c r="AH4352" s="128" t="e">
        <f>VLOOKUP(B4351,'Ma sector'!A:E,5,0)</f>
        <v>#N/A</v>
      </c>
    </row>
    <row r="4353" spans="34:34">
      <c r="AH4353" s="128" t="e">
        <f>VLOOKUP(B4352,'Ma sector'!A:E,5,0)</f>
        <v>#N/A</v>
      </c>
    </row>
    <row r="4354" spans="34:34">
      <c r="AH4354" s="128" t="e">
        <f>VLOOKUP(B4353,'Ma sector'!A:E,5,0)</f>
        <v>#N/A</v>
      </c>
    </row>
    <row r="4355" spans="34:34">
      <c r="AH4355" s="128" t="e">
        <f>VLOOKUP(B4354,'Ma sector'!A:E,5,0)</f>
        <v>#N/A</v>
      </c>
    </row>
    <row r="4356" spans="34:34">
      <c r="AH4356" s="128" t="e">
        <f>VLOOKUP(B4355,'Ma sector'!A:E,5,0)</f>
        <v>#N/A</v>
      </c>
    </row>
    <row r="4357" spans="34:34">
      <c r="AH4357" s="128" t="e">
        <f>VLOOKUP(B4356,'Ma sector'!A:E,5,0)</f>
        <v>#N/A</v>
      </c>
    </row>
    <row r="4358" spans="34:34">
      <c r="AH4358" s="128" t="e">
        <f>VLOOKUP(B4357,'Ma sector'!A:E,5,0)</f>
        <v>#N/A</v>
      </c>
    </row>
    <row r="4359" spans="34:34">
      <c r="AH4359" s="128" t="e">
        <f>VLOOKUP(B4358,'Ma sector'!A:E,5,0)</f>
        <v>#N/A</v>
      </c>
    </row>
    <row r="4360" spans="34:34">
      <c r="AH4360" s="128" t="e">
        <f>VLOOKUP(B4359,'Ma sector'!A:E,5,0)</f>
        <v>#N/A</v>
      </c>
    </row>
    <row r="4361" spans="34:34">
      <c r="AH4361" s="128" t="e">
        <f>VLOOKUP(B4360,'Ma sector'!A:E,5,0)</f>
        <v>#N/A</v>
      </c>
    </row>
    <row r="4362" spans="34:34">
      <c r="AH4362" s="128" t="e">
        <f>VLOOKUP(B4361,'Ma sector'!A:E,5,0)</f>
        <v>#N/A</v>
      </c>
    </row>
    <row r="4363" spans="34:34">
      <c r="AH4363" s="128" t="e">
        <f>VLOOKUP(B4362,'Ma sector'!A:E,5,0)</f>
        <v>#N/A</v>
      </c>
    </row>
    <row r="4364" spans="34:34">
      <c r="AH4364" s="128" t="e">
        <f>VLOOKUP(B4363,'Ma sector'!A:E,5,0)</f>
        <v>#N/A</v>
      </c>
    </row>
    <row r="4365" spans="34:34">
      <c r="AH4365" s="128" t="e">
        <f>VLOOKUP(B4364,'Ma sector'!A:E,5,0)</f>
        <v>#N/A</v>
      </c>
    </row>
    <row r="4366" spans="34:34">
      <c r="AH4366" s="128" t="e">
        <f>VLOOKUP(B4365,'Ma sector'!A:E,5,0)</f>
        <v>#N/A</v>
      </c>
    </row>
    <row r="4367" spans="34:34">
      <c r="AH4367" s="128" t="e">
        <f>VLOOKUP(B4366,'Ma sector'!A:E,5,0)</f>
        <v>#N/A</v>
      </c>
    </row>
    <row r="4368" spans="34:34">
      <c r="AH4368" s="128" t="e">
        <f>VLOOKUP(B4367,'Ma sector'!A:E,5,0)</f>
        <v>#N/A</v>
      </c>
    </row>
    <row r="4369" spans="34:34">
      <c r="AH4369" s="128" t="e">
        <f>VLOOKUP(B4368,'Ma sector'!A:E,5,0)</f>
        <v>#N/A</v>
      </c>
    </row>
    <row r="4370" spans="34:34">
      <c r="AH4370" s="128" t="e">
        <f>VLOOKUP(B4369,'Ma sector'!A:E,5,0)</f>
        <v>#N/A</v>
      </c>
    </row>
    <row r="4371" spans="34:34">
      <c r="AH4371" s="128" t="e">
        <f>VLOOKUP(B4370,'Ma sector'!A:E,5,0)</f>
        <v>#N/A</v>
      </c>
    </row>
    <row r="4372" spans="34:34">
      <c r="AH4372" s="128" t="e">
        <f>VLOOKUP(B4371,'Ma sector'!A:E,5,0)</f>
        <v>#N/A</v>
      </c>
    </row>
    <row r="4373" spans="34:34">
      <c r="AH4373" s="128" t="e">
        <f>VLOOKUP(B4372,'Ma sector'!A:E,5,0)</f>
        <v>#N/A</v>
      </c>
    </row>
    <row r="4374" spans="34:34">
      <c r="AH4374" s="128" t="e">
        <f>VLOOKUP(B4373,'Ma sector'!A:E,5,0)</f>
        <v>#N/A</v>
      </c>
    </row>
    <row r="4375" spans="34:34">
      <c r="AH4375" s="128" t="e">
        <f>VLOOKUP(B4374,'Ma sector'!A:E,5,0)</f>
        <v>#N/A</v>
      </c>
    </row>
    <row r="4376" spans="34:34">
      <c r="AH4376" s="128" t="e">
        <f>VLOOKUP(B4375,'Ma sector'!A:E,5,0)</f>
        <v>#N/A</v>
      </c>
    </row>
    <row r="4377" spans="34:34">
      <c r="AH4377" s="128" t="e">
        <f>VLOOKUP(B4376,'Ma sector'!A:E,5,0)</f>
        <v>#N/A</v>
      </c>
    </row>
    <row r="4378" spans="34:34">
      <c r="AH4378" s="128" t="e">
        <f>VLOOKUP(B4377,'Ma sector'!A:E,5,0)</f>
        <v>#N/A</v>
      </c>
    </row>
    <row r="4379" spans="34:34">
      <c r="AH4379" s="128" t="e">
        <f>VLOOKUP(B4378,'Ma sector'!A:E,5,0)</f>
        <v>#N/A</v>
      </c>
    </row>
    <row r="4380" spans="34:34">
      <c r="AH4380" s="128" t="e">
        <f>VLOOKUP(B4379,'Ma sector'!A:E,5,0)</f>
        <v>#N/A</v>
      </c>
    </row>
    <row r="4381" spans="34:34">
      <c r="AH4381" s="128" t="e">
        <f>VLOOKUP(B4380,'Ma sector'!A:E,5,0)</f>
        <v>#N/A</v>
      </c>
    </row>
    <row r="4382" spans="34:34">
      <c r="AH4382" s="128" t="e">
        <f>VLOOKUP(B4381,'Ma sector'!A:E,5,0)</f>
        <v>#N/A</v>
      </c>
    </row>
    <row r="4383" spans="34:34">
      <c r="AH4383" s="128" t="e">
        <f>VLOOKUP(B4382,'Ma sector'!A:E,5,0)</f>
        <v>#N/A</v>
      </c>
    </row>
    <row r="4384" spans="34:34">
      <c r="AH4384" s="128" t="e">
        <f>VLOOKUP(B4383,'Ma sector'!A:E,5,0)</f>
        <v>#N/A</v>
      </c>
    </row>
    <row r="4385" spans="34:34">
      <c r="AH4385" s="128" t="e">
        <f>VLOOKUP(B4384,'Ma sector'!A:E,5,0)</f>
        <v>#N/A</v>
      </c>
    </row>
    <row r="4386" spans="34:34">
      <c r="AH4386" s="128" t="e">
        <f>VLOOKUP(B4385,'Ma sector'!A:E,5,0)</f>
        <v>#N/A</v>
      </c>
    </row>
    <row r="4387" spans="34:34">
      <c r="AH4387" s="128" t="e">
        <f>VLOOKUP(B4386,'Ma sector'!A:E,5,0)</f>
        <v>#N/A</v>
      </c>
    </row>
    <row r="4388" spans="34:34">
      <c r="AH4388" s="128" t="e">
        <f>VLOOKUP(B4387,'Ma sector'!A:E,5,0)</f>
        <v>#N/A</v>
      </c>
    </row>
    <row r="4389" spans="34:34">
      <c r="AH4389" s="128" t="e">
        <f>VLOOKUP(B4388,'Ma sector'!A:E,5,0)</f>
        <v>#N/A</v>
      </c>
    </row>
    <row r="4390" spans="34:34">
      <c r="AH4390" s="128" t="e">
        <f>VLOOKUP(B4389,'Ma sector'!A:E,5,0)</f>
        <v>#N/A</v>
      </c>
    </row>
    <row r="4391" spans="34:34">
      <c r="AH4391" s="128" t="e">
        <f>VLOOKUP(B4390,'Ma sector'!A:E,5,0)</f>
        <v>#N/A</v>
      </c>
    </row>
    <row r="4392" spans="34:34">
      <c r="AH4392" s="128" t="e">
        <f>VLOOKUP(B4391,'Ma sector'!A:E,5,0)</f>
        <v>#N/A</v>
      </c>
    </row>
    <row r="4393" spans="34:34">
      <c r="AH4393" s="128" t="e">
        <f>VLOOKUP(B4392,'Ma sector'!A:E,5,0)</f>
        <v>#N/A</v>
      </c>
    </row>
    <row r="4394" spans="34:34">
      <c r="AH4394" s="128" t="e">
        <f>VLOOKUP(B4393,'Ma sector'!A:E,5,0)</f>
        <v>#N/A</v>
      </c>
    </row>
    <row r="4395" spans="34:34">
      <c r="AH4395" s="128" t="e">
        <f>VLOOKUP(B4394,'Ma sector'!A:E,5,0)</f>
        <v>#N/A</v>
      </c>
    </row>
    <row r="4396" spans="34:34">
      <c r="AH4396" s="128" t="e">
        <f>VLOOKUP(B4395,'Ma sector'!A:E,5,0)</f>
        <v>#N/A</v>
      </c>
    </row>
    <row r="4397" spans="34:34">
      <c r="AH4397" s="128" t="e">
        <f>VLOOKUP(B4396,'Ma sector'!A:E,5,0)</f>
        <v>#N/A</v>
      </c>
    </row>
    <row r="4398" spans="34:34">
      <c r="AH4398" s="128" t="e">
        <f>VLOOKUP(B4397,'Ma sector'!A:E,5,0)</f>
        <v>#N/A</v>
      </c>
    </row>
    <row r="4399" spans="34:34">
      <c r="AH4399" s="128" t="e">
        <f>VLOOKUP(B4398,'Ma sector'!A:E,5,0)</f>
        <v>#N/A</v>
      </c>
    </row>
    <row r="4400" spans="34:34">
      <c r="AH4400" s="128" t="e">
        <f>VLOOKUP(B4399,'Ma sector'!A:E,5,0)</f>
        <v>#N/A</v>
      </c>
    </row>
    <row r="4401" spans="34:34">
      <c r="AH4401" s="128" t="e">
        <f>VLOOKUP(B4400,'Ma sector'!A:E,5,0)</f>
        <v>#N/A</v>
      </c>
    </row>
    <row r="4402" spans="34:34">
      <c r="AH4402" s="128" t="e">
        <f>VLOOKUP(B4401,'Ma sector'!A:E,5,0)</f>
        <v>#N/A</v>
      </c>
    </row>
    <row r="4403" spans="34:34">
      <c r="AH4403" s="128" t="e">
        <f>VLOOKUP(B4402,'Ma sector'!A:E,5,0)</f>
        <v>#N/A</v>
      </c>
    </row>
    <row r="4404" spans="34:34">
      <c r="AH4404" s="128" t="e">
        <f>VLOOKUP(B4403,'Ma sector'!A:E,5,0)</f>
        <v>#N/A</v>
      </c>
    </row>
    <row r="4405" spans="34:34">
      <c r="AH4405" s="128" t="e">
        <f>VLOOKUP(B4404,'Ma sector'!A:E,5,0)</f>
        <v>#N/A</v>
      </c>
    </row>
    <row r="4406" spans="34:34">
      <c r="AH4406" s="128" t="e">
        <f>VLOOKUP(B4405,'Ma sector'!A:E,5,0)</f>
        <v>#N/A</v>
      </c>
    </row>
    <row r="4407" spans="34:34">
      <c r="AH4407" s="128" t="e">
        <f>VLOOKUP(B4406,'Ma sector'!A:E,5,0)</f>
        <v>#N/A</v>
      </c>
    </row>
    <row r="4408" spans="34:34">
      <c r="AH4408" s="128" t="e">
        <f>VLOOKUP(B4407,'Ma sector'!A:E,5,0)</f>
        <v>#N/A</v>
      </c>
    </row>
    <row r="4409" spans="34:34">
      <c r="AH4409" s="128" t="e">
        <f>VLOOKUP(B4408,'Ma sector'!A:E,5,0)</f>
        <v>#N/A</v>
      </c>
    </row>
    <row r="4410" spans="34:34">
      <c r="AH4410" s="128" t="e">
        <f>VLOOKUP(B4409,'Ma sector'!A:E,5,0)</f>
        <v>#N/A</v>
      </c>
    </row>
    <row r="4411" spans="34:34">
      <c r="AH4411" s="128" t="e">
        <f>VLOOKUP(B4410,'Ma sector'!A:E,5,0)</f>
        <v>#N/A</v>
      </c>
    </row>
    <row r="4412" spans="34:34">
      <c r="AH4412" s="128" t="e">
        <f>VLOOKUP(B4411,'Ma sector'!A:E,5,0)</f>
        <v>#N/A</v>
      </c>
    </row>
    <row r="4413" spans="34:34">
      <c r="AH4413" s="128" t="e">
        <f>VLOOKUP(B4412,'Ma sector'!A:E,5,0)</f>
        <v>#N/A</v>
      </c>
    </row>
    <row r="4414" spans="34:34">
      <c r="AH4414" s="128" t="e">
        <f>VLOOKUP(B4413,'Ma sector'!A:E,5,0)</f>
        <v>#N/A</v>
      </c>
    </row>
    <row r="4415" spans="34:34">
      <c r="AH4415" s="128" t="e">
        <f>VLOOKUP(B4414,'Ma sector'!A:E,5,0)</f>
        <v>#N/A</v>
      </c>
    </row>
    <row r="4416" spans="34:34">
      <c r="AH4416" s="128" t="e">
        <f>VLOOKUP(B4415,'Ma sector'!A:E,5,0)</f>
        <v>#N/A</v>
      </c>
    </row>
    <row r="4417" spans="34:34">
      <c r="AH4417" s="128" t="e">
        <f>VLOOKUP(B4416,'Ma sector'!A:E,5,0)</f>
        <v>#N/A</v>
      </c>
    </row>
    <row r="4418" spans="34:34">
      <c r="AH4418" s="128" t="e">
        <f>VLOOKUP(B4417,'Ma sector'!A:E,5,0)</f>
        <v>#N/A</v>
      </c>
    </row>
    <row r="4419" spans="34:34">
      <c r="AH4419" s="128" t="e">
        <f>VLOOKUP(B4418,'Ma sector'!A:E,5,0)</f>
        <v>#N/A</v>
      </c>
    </row>
    <row r="4420" spans="34:34">
      <c r="AH4420" s="128" t="e">
        <f>VLOOKUP(B4419,'Ma sector'!A:E,5,0)</f>
        <v>#N/A</v>
      </c>
    </row>
    <row r="4421" spans="34:34">
      <c r="AH4421" s="128" t="e">
        <f>VLOOKUP(B4420,'Ma sector'!A:E,5,0)</f>
        <v>#N/A</v>
      </c>
    </row>
    <row r="4422" spans="34:34">
      <c r="AH4422" s="128" t="e">
        <f>VLOOKUP(B4421,'Ma sector'!A:E,5,0)</f>
        <v>#N/A</v>
      </c>
    </row>
    <row r="4423" spans="34:34">
      <c r="AH4423" s="128" t="e">
        <f>VLOOKUP(B4422,'Ma sector'!A:E,5,0)</f>
        <v>#N/A</v>
      </c>
    </row>
    <row r="4424" spans="34:34">
      <c r="AH4424" s="128" t="e">
        <f>VLOOKUP(B4423,'Ma sector'!A:E,5,0)</f>
        <v>#N/A</v>
      </c>
    </row>
    <row r="4425" spans="34:34">
      <c r="AH4425" s="128" t="e">
        <f>VLOOKUP(B4424,'Ma sector'!A:E,5,0)</f>
        <v>#N/A</v>
      </c>
    </row>
    <row r="4426" spans="34:34">
      <c r="AH4426" s="128" t="e">
        <f>VLOOKUP(B4425,'Ma sector'!A:E,5,0)</f>
        <v>#N/A</v>
      </c>
    </row>
    <row r="4427" spans="34:34">
      <c r="AH4427" s="128" t="e">
        <f>VLOOKUP(B4426,'Ma sector'!A:E,5,0)</f>
        <v>#N/A</v>
      </c>
    </row>
    <row r="4428" spans="34:34">
      <c r="AH4428" s="128" t="e">
        <f>VLOOKUP(B4427,'Ma sector'!A:E,5,0)</f>
        <v>#N/A</v>
      </c>
    </row>
    <row r="4429" spans="34:34">
      <c r="AH4429" s="128" t="e">
        <f>VLOOKUP(B4428,'Ma sector'!A:E,5,0)</f>
        <v>#N/A</v>
      </c>
    </row>
    <row r="4430" spans="34:34">
      <c r="AH4430" s="128" t="e">
        <f>VLOOKUP(B4429,'Ma sector'!A:E,5,0)</f>
        <v>#N/A</v>
      </c>
    </row>
    <row r="4431" spans="34:34">
      <c r="AH4431" s="128" t="e">
        <f>VLOOKUP(B4430,'Ma sector'!A:E,5,0)</f>
        <v>#N/A</v>
      </c>
    </row>
    <row r="4432" spans="34:34">
      <c r="AH4432" s="128" t="e">
        <f>VLOOKUP(B4431,'Ma sector'!A:E,5,0)</f>
        <v>#N/A</v>
      </c>
    </row>
    <row r="4433" spans="34:34">
      <c r="AH4433" s="128" t="e">
        <f>VLOOKUP(B4432,'Ma sector'!A:E,5,0)</f>
        <v>#N/A</v>
      </c>
    </row>
    <row r="4434" spans="34:34">
      <c r="AH4434" s="128" t="e">
        <f>VLOOKUP(B4433,'Ma sector'!A:E,5,0)</f>
        <v>#N/A</v>
      </c>
    </row>
    <row r="4435" spans="34:34">
      <c r="AH4435" s="128" t="e">
        <f>VLOOKUP(B4434,'Ma sector'!A:E,5,0)</f>
        <v>#N/A</v>
      </c>
    </row>
    <row r="4436" spans="34:34">
      <c r="AH4436" s="128" t="e">
        <f>VLOOKUP(B4435,'Ma sector'!A:E,5,0)</f>
        <v>#N/A</v>
      </c>
    </row>
    <row r="4437" spans="34:34">
      <c r="AH4437" s="128" t="e">
        <f>VLOOKUP(B4436,'Ma sector'!A:E,5,0)</f>
        <v>#N/A</v>
      </c>
    </row>
    <row r="4438" spans="34:34">
      <c r="AH4438" s="128" t="e">
        <f>VLOOKUP(B4437,'Ma sector'!A:E,5,0)</f>
        <v>#N/A</v>
      </c>
    </row>
    <row r="4439" spans="34:34">
      <c r="AH4439" s="128" t="e">
        <f>VLOOKUP(B4438,'Ma sector'!A:E,5,0)</f>
        <v>#N/A</v>
      </c>
    </row>
    <row r="4440" spans="34:34">
      <c r="AH4440" s="128" t="e">
        <f>VLOOKUP(B4439,'Ma sector'!A:E,5,0)</f>
        <v>#N/A</v>
      </c>
    </row>
    <row r="4441" spans="34:34">
      <c r="AH4441" s="128" t="e">
        <f>VLOOKUP(B4440,'Ma sector'!A:E,5,0)</f>
        <v>#N/A</v>
      </c>
    </row>
    <row r="4442" spans="34:34">
      <c r="AH4442" s="128" t="e">
        <f>VLOOKUP(B4441,'Ma sector'!A:E,5,0)</f>
        <v>#N/A</v>
      </c>
    </row>
    <row r="4443" spans="34:34">
      <c r="AH4443" s="128" t="e">
        <f>VLOOKUP(B4442,'Ma sector'!A:E,5,0)</f>
        <v>#N/A</v>
      </c>
    </row>
    <row r="4444" spans="34:34">
      <c r="AH4444" s="128" t="e">
        <f>VLOOKUP(B4443,'Ma sector'!A:E,5,0)</f>
        <v>#N/A</v>
      </c>
    </row>
    <row r="4445" spans="34:34">
      <c r="AH4445" s="128" t="e">
        <f>VLOOKUP(B4444,'Ma sector'!A:E,5,0)</f>
        <v>#N/A</v>
      </c>
    </row>
    <row r="4446" spans="34:34">
      <c r="AH4446" s="128" t="e">
        <f>VLOOKUP(B4445,'Ma sector'!A:E,5,0)</f>
        <v>#N/A</v>
      </c>
    </row>
    <row r="4447" spans="34:34">
      <c r="AH4447" s="128" t="e">
        <f>VLOOKUP(B4446,'Ma sector'!A:E,5,0)</f>
        <v>#N/A</v>
      </c>
    </row>
    <row r="4448" spans="34:34">
      <c r="AH4448" s="128" t="e">
        <f>VLOOKUP(B4447,'Ma sector'!A:E,5,0)</f>
        <v>#N/A</v>
      </c>
    </row>
    <row r="4449" spans="34:34">
      <c r="AH4449" s="128" t="e">
        <f>VLOOKUP(B4448,'Ma sector'!A:E,5,0)</f>
        <v>#N/A</v>
      </c>
    </row>
    <row r="4450" spans="34:34">
      <c r="AH4450" s="128" t="e">
        <f>VLOOKUP(B4449,'Ma sector'!A:E,5,0)</f>
        <v>#N/A</v>
      </c>
    </row>
    <row r="4451" spans="34:34">
      <c r="AH4451" s="128" t="e">
        <f>VLOOKUP(B4450,'Ma sector'!A:E,5,0)</f>
        <v>#N/A</v>
      </c>
    </row>
    <row r="4452" spans="34:34">
      <c r="AH4452" s="128" t="e">
        <f>VLOOKUP(B4451,'Ma sector'!A:E,5,0)</f>
        <v>#N/A</v>
      </c>
    </row>
    <row r="4453" spans="34:34">
      <c r="AH4453" s="128" t="e">
        <f>VLOOKUP(B4452,'Ma sector'!A:E,5,0)</f>
        <v>#N/A</v>
      </c>
    </row>
    <row r="4454" spans="34:34">
      <c r="AH4454" s="128" t="e">
        <f>VLOOKUP(B4453,'Ma sector'!A:E,5,0)</f>
        <v>#N/A</v>
      </c>
    </row>
    <row r="4455" spans="34:34">
      <c r="AH4455" s="128" t="e">
        <f>VLOOKUP(B4454,'Ma sector'!A:E,5,0)</f>
        <v>#N/A</v>
      </c>
    </row>
    <row r="4456" spans="34:34">
      <c r="AH4456" s="128" t="e">
        <f>VLOOKUP(B4455,'Ma sector'!A:E,5,0)</f>
        <v>#N/A</v>
      </c>
    </row>
    <row r="4457" spans="34:34">
      <c r="AH4457" s="128" t="e">
        <f>VLOOKUP(B4456,'Ma sector'!A:E,5,0)</f>
        <v>#N/A</v>
      </c>
    </row>
    <row r="4458" spans="34:34">
      <c r="AH4458" s="128" t="e">
        <f>VLOOKUP(B4457,'Ma sector'!A:E,5,0)</f>
        <v>#N/A</v>
      </c>
    </row>
    <row r="4459" spans="34:34">
      <c r="AH4459" s="128" t="e">
        <f>VLOOKUP(B4458,'Ma sector'!A:E,5,0)</f>
        <v>#N/A</v>
      </c>
    </row>
    <row r="4460" spans="34:34">
      <c r="AH4460" s="128" t="e">
        <f>VLOOKUP(B4459,'Ma sector'!A:E,5,0)</f>
        <v>#N/A</v>
      </c>
    </row>
    <row r="4461" spans="34:34">
      <c r="AH4461" s="128" t="e">
        <f>VLOOKUP(B4460,'Ma sector'!A:E,5,0)</f>
        <v>#N/A</v>
      </c>
    </row>
    <row r="4462" spans="34:34">
      <c r="AH4462" s="128" t="e">
        <f>VLOOKUP(B4461,'Ma sector'!A:E,5,0)</f>
        <v>#N/A</v>
      </c>
    </row>
    <row r="4463" spans="34:34">
      <c r="AH4463" s="128" t="e">
        <f>VLOOKUP(B4462,'Ma sector'!A:E,5,0)</f>
        <v>#N/A</v>
      </c>
    </row>
    <row r="4464" spans="34:34">
      <c r="AH4464" s="128" t="e">
        <f>VLOOKUP(B4463,'Ma sector'!A:E,5,0)</f>
        <v>#N/A</v>
      </c>
    </row>
    <row r="4465" spans="34:34">
      <c r="AH4465" s="128" t="e">
        <f>VLOOKUP(B4464,'Ma sector'!A:E,5,0)</f>
        <v>#N/A</v>
      </c>
    </row>
    <row r="4466" spans="34:34">
      <c r="AH4466" s="128" t="e">
        <f>VLOOKUP(B4465,'Ma sector'!A:E,5,0)</f>
        <v>#N/A</v>
      </c>
    </row>
    <row r="4467" spans="34:34">
      <c r="AH4467" s="128" t="e">
        <f>VLOOKUP(B4466,'Ma sector'!A:E,5,0)</f>
        <v>#N/A</v>
      </c>
    </row>
    <row r="4468" spans="34:34">
      <c r="AH4468" s="128" t="e">
        <f>VLOOKUP(B4467,'Ma sector'!A:E,5,0)</f>
        <v>#N/A</v>
      </c>
    </row>
    <row r="4469" spans="34:34">
      <c r="AH4469" s="128" t="e">
        <f>VLOOKUP(B4468,'Ma sector'!A:E,5,0)</f>
        <v>#N/A</v>
      </c>
    </row>
    <row r="4470" spans="34:34">
      <c r="AH4470" s="128" t="e">
        <f>VLOOKUP(B4469,'Ma sector'!A:E,5,0)</f>
        <v>#N/A</v>
      </c>
    </row>
    <row r="4471" spans="34:34">
      <c r="AH4471" s="128" t="e">
        <f>VLOOKUP(B4470,'Ma sector'!A:E,5,0)</f>
        <v>#N/A</v>
      </c>
    </row>
    <row r="4472" spans="34:34">
      <c r="AH4472" s="128" t="e">
        <f>VLOOKUP(B4471,'Ma sector'!A:E,5,0)</f>
        <v>#N/A</v>
      </c>
    </row>
    <row r="4473" spans="34:34">
      <c r="AH4473" s="128" t="e">
        <f>VLOOKUP(B4472,'Ma sector'!A:E,5,0)</f>
        <v>#N/A</v>
      </c>
    </row>
    <row r="4474" spans="34:34">
      <c r="AH4474" s="128" t="e">
        <f>VLOOKUP(B4473,'Ma sector'!A:E,5,0)</f>
        <v>#N/A</v>
      </c>
    </row>
    <row r="4475" spans="34:34">
      <c r="AH4475" s="128" t="e">
        <f>VLOOKUP(B4474,'Ma sector'!A:E,5,0)</f>
        <v>#N/A</v>
      </c>
    </row>
    <row r="4476" spans="34:34">
      <c r="AH4476" s="128" t="e">
        <f>VLOOKUP(B4475,'Ma sector'!A:E,5,0)</f>
        <v>#N/A</v>
      </c>
    </row>
    <row r="4477" spans="34:34">
      <c r="AH4477" s="128" t="e">
        <f>VLOOKUP(B4476,'Ma sector'!A:E,5,0)</f>
        <v>#N/A</v>
      </c>
    </row>
    <row r="4478" spans="34:34">
      <c r="AH4478" s="128" t="e">
        <f>VLOOKUP(B4477,'Ma sector'!A:E,5,0)</f>
        <v>#N/A</v>
      </c>
    </row>
    <row r="4479" spans="34:34">
      <c r="AH4479" s="128" t="e">
        <f>VLOOKUP(B4478,'Ma sector'!A:E,5,0)</f>
        <v>#N/A</v>
      </c>
    </row>
    <row r="4480" spans="34:34">
      <c r="AH4480" s="128" t="e">
        <f>VLOOKUP(B4479,'Ma sector'!A:E,5,0)</f>
        <v>#N/A</v>
      </c>
    </row>
    <row r="4481" spans="34:34">
      <c r="AH4481" s="128" t="e">
        <f>VLOOKUP(B4480,'Ma sector'!A:E,5,0)</f>
        <v>#N/A</v>
      </c>
    </row>
    <row r="4482" spans="34:34">
      <c r="AH4482" s="128" t="e">
        <f>VLOOKUP(B4481,'Ma sector'!A:E,5,0)</f>
        <v>#N/A</v>
      </c>
    </row>
    <row r="4483" spans="34:34">
      <c r="AH4483" s="128" t="e">
        <f>VLOOKUP(B4482,'Ma sector'!A:E,5,0)</f>
        <v>#N/A</v>
      </c>
    </row>
    <row r="4484" spans="34:34">
      <c r="AH4484" s="128" t="e">
        <f>VLOOKUP(B4483,'Ma sector'!A:E,5,0)</f>
        <v>#N/A</v>
      </c>
    </row>
    <row r="4485" spans="34:34">
      <c r="AH4485" s="128" t="e">
        <f>VLOOKUP(B4484,'Ma sector'!A:E,5,0)</f>
        <v>#N/A</v>
      </c>
    </row>
    <row r="4486" spans="34:34">
      <c r="AH4486" s="128" t="e">
        <f>VLOOKUP(B4485,'Ma sector'!A:E,5,0)</f>
        <v>#N/A</v>
      </c>
    </row>
    <row r="4487" spans="34:34">
      <c r="AH4487" s="128" t="e">
        <f>VLOOKUP(B4486,'Ma sector'!A:E,5,0)</f>
        <v>#N/A</v>
      </c>
    </row>
    <row r="4488" spans="34:34">
      <c r="AH4488" s="128" t="e">
        <f>VLOOKUP(B4487,'Ma sector'!A:E,5,0)</f>
        <v>#N/A</v>
      </c>
    </row>
    <row r="4489" spans="34:34">
      <c r="AH4489" s="128" t="e">
        <f>VLOOKUP(B4488,'Ma sector'!A:E,5,0)</f>
        <v>#N/A</v>
      </c>
    </row>
    <row r="4490" spans="34:34">
      <c r="AH4490" s="128" t="e">
        <f>VLOOKUP(B4489,'Ma sector'!A:E,5,0)</f>
        <v>#N/A</v>
      </c>
    </row>
    <row r="4491" spans="34:34">
      <c r="AH4491" s="128" t="e">
        <f>VLOOKUP(B4490,'Ma sector'!A:E,5,0)</f>
        <v>#N/A</v>
      </c>
    </row>
    <row r="4492" spans="34:34">
      <c r="AH4492" s="128" t="e">
        <f>VLOOKUP(B4491,'Ma sector'!A:E,5,0)</f>
        <v>#N/A</v>
      </c>
    </row>
    <row r="4493" spans="34:34">
      <c r="AH4493" s="128" t="e">
        <f>VLOOKUP(B4492,'Ma sector'!A:E,5,0)</f>
        <v>#N/A</v>
      </c>
    </row>
    <row r="4494" spans="34:34">
      <c r="AH4494" s="128" t="e">
        <f>VLOOKUP(B4493,'Ma sector'!A:E,5,0)</f>
        <v>#N/A</v>
      </c>
    </row>
    <row r="4495" spans="34:34">
      <c r="AH4495" s="128" t="e">
        <f>VLOOKUP(B4494,'Ma sector'!A:E,5,0)</f>
        <v>#N/A</v>
      </c>
    </row>
    <row r="4496" spans="34:34">
      <c r="AH4496" s="128" t="e">
        <f>VLOOKUP(B4495,'Ma sector'!A:E,5,0)</f>
        <v>#N/A</v>
      </c>
    </row>
    <row r="4497" spans="34:34">
      <c r="AH4497" s="128" t="e">
        <f>VLOOKUP(B4496,'Ma sector'!A:E,5,0)</f>
        <v>#N/A</v>
      </c>
    </row>
    <row r="4498" spans="34:34">
      <c r="AH4498" s="128" t="e">
        <f>VLOOKUP(B4497,'Ma sector'!A:E,5,0)</f>
        <v>#N/A</v>
      </c>
    </row>
    <row r="4499" spans="34:34">
      <c r="AH4499" s="128" t="e">
        <f>VLOOKUP(B4498,'Ma sector'!A:E,5,0)</f>
        <v>#N/A</v>
      </c>
    </row>
    <row r="4500" spans="34:34">
      <c r="AH4500" s="128" t="e">
        <f>VLOOKUP(B4499,'Ma sector'!A:E,5,0)</f>
        <v>#N/A</v>
      </c>
    </row>
    <row r="4501" spans="34:34">
      <c r="AH4501" s="128" t="e">
        <f>VLOOKUP(B4500,'Ma sector'!A:E,5,0)</f>
        <v>#N/A</v>
      </c>
    </row>
    <row r="4502" spans="34:34">
      <c r="AH4502" s="128" t="e">
        <f>VLOOKUP(B4501,'Ma sector'!A:E,5,0)</f>
        <v>#N/A</v>
      </c>
    </row>
    <row r="4503" spans="34:34">
      <c r="AH4503" s="128" t="e">
        <f>VLOOKUP(B4502,'Ma sector'!A:E,5,0)</f>
        <v>#N/A</v>
      </c>
    </row>
    <row r="4504" spans="34:34">
      <c r="AH4504" s="128" t="e">
        <f>VLOOKUP(B4503,'Ma sector'!A:E,5,0)</f>
        <v>#N/A</v>
      </c>
    </row>
    <row r="4505" spans="34:34">
      <c r="AH4505" s="128" t="e">
        <f>VLOOKUP(B4504,'Ma sector'!A:E,5,0)</f>
        <v>#N/A</v>
      </c>
    </row>
    <row r="4506" spans="34:34">
      <c r="AH4506" s="128" t="e">
        <f>VLOOKUP(B4505,'Ma sector'!A:E,5,0)</f>
        <v>#N/A</v>
      </c>
    </row>
    <row r="4507" spans="34:34">
      <c r="AH4507" s="128" t="e">
        <f>VLOOKUP(B4506,'Ma sector'!A:E,5,0)</f>
        <v>#N/A</v>
      </c>
    </row>
    <row r="4508" spans="34:34">
      <c r="AH4508" s="128" t="e">
        <f>VLOOKUP(B4507,'Ma sector'!A:E,5,0)</f>
        <v>#N/A</v>
      </c>
    </row>
    <row r="4509" spans="34:34">
      <c r="AH4509" s="128" t="e">
        <f>VLOOKUP(B4508,'Ma sector'!A:E,5,0)</f>
        <v>#N/A</v>
      </c>
    </row>
    <row r="4510" spans="34:34">
      <c r="AH4510" s="128" t="e">
        <f>VLOOKUP(B4509,'Ma sector'!A:E,5,0)</f>
        <v>#N/A</v>
      </c>
    </row>
    <row r="4511" spans="34:34">
      <c r="AH4511" s="128" t="e">
        <f>VLOOKUP(B4510,'Ma sector'!A:E,5,0)</f>
        <v>#N/A</v>
      </c>
    </row>
    <row r="4512" spans="34:34">
      <c r="AH4512" s="128" t="e">
        <f>VLOOKUP(B4511,'Ma sector'!A:E,5,0)</f>
        <v>#N/A</v>
      </c>
    </row>
    <row r="4513" spans="34:34">
      <c r="AH4513" s="128" t="e">
        <f>VLOOKUP(B4512,'Ma sector'!A:E,5,0)</f>
        <v>#N/A</v>
      </c>
    </row>
    <row r="4514" spans="34:34">
      <c r="AH4514" s="128" t="e">
        <f>VLOOKUP(B4513,'Ma sector'!A:E,5,0)</f>
        <v>#N/A</v>
      </c>
    </row>
    <row r="4515" spans="34:34">
      <c r="AH4515" s="128" t="e">
        <f>VLOOKUP(B4514,'Ma sector'!A:E,5,0)</f>
        <v>#N/A</v>
      </c>
    </row>
    <row r="4516" spans="34:34">
      <c r="AH4516" s="128" t="e">
        <f>VLOOKUP(B4515,'Ma sector'!A:E,5,0)</f>
        <v>#N/A</v>
      </c>
    </row>
    <row r="4517" spans="34:34">
      <c r="AH4517" s="128" t="e">
        <f>VLOOKUP(B4516,'Ma sector'!A:E,5,0)</f>
        <v>#N/A</v>
      </c>
    </row>
    <row r="4518" spans="34:34">
      <c r="AH4518" s="128" t="e">
        <f>VLOOKUP(B4517,'Ma sector'!A:E,5,0)</f>
        <v>#N/A</v>
      </c>
    </row>
    <row r="4519" spans="34:34">
      <c r="AH4519" s="128" t="e">
        <f>VLOOKUP(B4518,'Ma sector'!A:E,5,0)</f>
        <v>#N/A</v>
      </c>
    </row>
    <row r="4520" spans="34:34">
      <c r="AH4520" s="128" t="e">
        <f>VLOOKUP(B4519,'Ma sector'!A:E,5,0)</f>
        <v>#N/A</v>
      </c>
    </row>
    <row r="4521" spans="34:34">
      <c r="AH4521" s="128" t="e">
        <f>VLOOKUP(B4520,'Ma sector'!A:E,5,0)</f>
        <v>#N/A</v>
      </c>
    </row>
    <row r="4522" spans="34:34">
      <c r="AH4522" s="128" t="e">
        <f>VLOOKUP(B4521,'Ma sector'!A:E,5,0)</f>
        <v>#N/A</v>
      </c>
    </row>
    <row r="4523" spans="34:34">
      <c r="AH4523" s="128" t="e">
        <f>VLOOKUP(B4522,'Ma sector'!A:E,5,0)</f>
        <v>#N/A</v>
      </c>
    </row>
    <row r="4524" spans="34:34">
      <c r="AH4524" s="128" t="e">
        <f>VLOOKUP(B4523,'Ma sector'!A:E,5,0)</f>
        <v>#N/A</v>
      </c>
    </row>
    <row r="4525" spans="34:34">
      <c r="AH4525" s="128" t="e">
        <f>VLOOKUP(B4524,'Ma sector'!A:E,5,0)</f>
        <v>#N/A</v>
      </c>
    </row>
    <row r="4526" spans="34:34">
      <c r="AH4526" s="128" t="e">
        <f>VLOOKUP(B4525,'Ma sector'!A:E,5,0)</f>
        <v>#N/A</v>
      </c>
    </row>
    <row r="4527" spans="34:34">
      <c r="AH4527" s="128" t="e">
        <f>VLOOKUP(B4526,'Ma sector'!A:E,5,0)</f>
        <v>#N/A</v>
      </c>
    </row>
    <row r="4528" spans="34:34">
      <c r="AH4528" s="128" t="e">
        <f>VLOOKUP(B4527,'Ma sector'!A:E,5,0)</f>
        <v>#N/A</v>
      </c>
    </row>
    <row r="4529" spans="34:34">
      <c r="AH4529" s="128" t="e">
        <f>VLOOKUP(B4528,'Ma sector'!A:E,5,0)</f>
        <v>#N/A</v>
      </c>
    </row>
    <row r="4530" spans="34:34">
      <c r="AH4530" s="128" t="e">
        <f>VLOOKUP(B4529,'Ma sector'!A:E,5,0)</f>
        <v>#N/A</v>
      </c>
    </row>
    <row r="4531" spans="34:34">
      <c r="AH4531" s="128" t="e">
        <f>VLOOKUP(B4530,'Ma sector'!A:E,5,0)</f>
        <v>#N/A</v>
      </c>
    </row>
    <row r="4532" spans="34:34">
      <c r="AH4532" s="128" t="e">
        <f>VLOOKUP(B4531,'Ma sector'!A:E,5,0)</f>
        <v>#N/A</v>
      </c>
    </row>
    <row r="4533" spans="34:34">
      <c r="AH4533" s="128" t="e">
        <f>VLOOKUP(B4532,'Ma sector'!A:E,5,0)</f>
        <v>#N/A</v>
      </c>
    </row>
    <row r="4534" spans="34:34">
      <c r="AH4534" s="128" t="e">
        <f>VLOOKUP(B4533,'Ma sector'!A:E,5,0)</f>
        <v>#N/A</v>
      </c>
    </row>
    <row r="4535" spans="34:34">
      <c r="AH4535" s="128" t="e">
        <f>VLOOKUP(B4534,'Ma sector'!A:E,5,0)</f>
        <v>#N/A</v>
      </c>
    </row>
    <row r="4536" spans="34:34">
      <c r="AH4536" s="128" t="e">
        <f>VLOOKUP(B4535,'Ma sector'!A:E,5,0)</f>
        <v>#N/A</v>
      </c>
    </row>
    <row r="4537" spans="34:34">
      <c r="AH4537" s="128" t="e">
        <f>VLOOKUP(B4536,'Ma sector'!A:E,5,0)</f>
        <v>#N/A</v>
      </c>
    </row>
    <row r="4538" spans="34:34">
      <c r="AH4538" s="128" t="e">
        <f>VLOOKUP(B4537,'Ma sector'!A:E,5,0)</f>
        <v>#N/A</v>
      </c>
    </row>
    <row r="4539" spans="34:34">
      <c r="AH4539" s="128" t="e">
        <f>VLOOKUP(B4538,'Ma sector'!A:E,5,0)</f>
        <v>#N/A</v>
      </c>
    </row>
    <row r="4540" spans="34:34">
      <c r="AH4540" s="128" t="e">
        <f>VLOOKUP(B4539,'Ma sector'!A:E,5,0)</f>
        <v>#N/A</v>
      </c>
    </row>
    <row r="4541" spans="34:34">
      <c r="AH4541" s="128" t="e">
        <f>VLOOKUP(B4540,'Ma sector'!A:E,5,0)</f>
        <v>#N/A</v>
      </c>
    </row>
    <row r="4542" spans="34:34">
      <c r="AH4542" s="128" t="e">
        <f>VLOOKUP(B4541,'Ma sector'!A:E,5,0)</f>
        <v>#N/A</v>
      </c>
    </row>
    <row r="4543" spans="34:34">
      <c r="AH4543" s="128" t="e">
        <f>VLOOKUP(B4542,'Ma sector'!A:E,5,0)</f>
        <v>#N/A</v>
      </c>
    </row>
    <row r="4544" spans="34:34">
      <c r="AH4544" s="128" t="e">
        <f>VLOOKUP(B4543,'Ma sector'!A:E,5,0)</f>
        <v>#N/A</v>
      </c>
    </row>
    <row r="4545" spans="34:34">
      <c r="AH4545" s="128" t="e">
        <f>VLOOKUP(B4544,'Ma sector'!A:E,5,0)</f>
        <v>#N/A</v>
      </c>
    </row>
    <row r="4546" spans="34:34">
      <c r="AH4546" s="128" t="e">
        <f>VLOOKUP(B4545,'Ma sector'!A:E,5,0)</f>
        <v>#N/A</v>
      </c>
    </row>
    <row r="4547" spans="34:34">
      <c r="AH4547" s="128" t="e">
        <f>VLOOKUP(B4546,'Ma sector'!A:E,5,0)</f>
        <v>#N/A</v>
      </c>
    </row>
    <row r="4548" spans="34:34">
      <c r="AH4548" s="128" t="e">
        <f>VLOOKUP(B4547,'Ma sector'!A:E,5,0)</f>
        <v>#N/A</v>
      </c>
    </row>
    <row r="4549" spans="34:34">
      <c r="AH4549" s="128" t="e">
        <f>VLOOKUP(B4548,'Ma sector'!A:E,5,0)</f>
        <v>#N/A</v>
      </c>
    </row>
    <row r="4550" spans="34:34">
      <c r="AH4550" s="128" t="e">
        <f>VLOOKUP(B4549,'Ma sector'!A:E,5,0)</f>
        <v>#N/A</v>
      </c>
    </row>
    <row r="4551" spans="34:34">
      <c r="AH4551" s="128" t="e">
        <f>VLOOKUP(B4550,'Ma sector'!A:E,5,0)</f>
        <v>#N/A</v>
      </c>
    </row>
    <row r="4552" spans="34:34">
      <c r="AH4552" s="128" t="e">
        <f>VLOOKUP(B4551,'Ma sector'!A:E,5,0)</f>
        <v>#N/A</v>
      </c>
    </row>
    <row r="4553" spans="34:34">
      <c r="AH4553" s="128" t="e">
        <f>VLOOKUP(B4552,'Ma sector'!A:E,5,0)</f>
        <v>#N/A</v>
      </c>
    </row>
    <row r="4554" spans="34:34">
      <c r="AH4554" s="128" t="e">
        <f>VLOOKUP(B4553,'Ma sector'!A:E,5,0)</f>
        <v>#N/A</v>
      </c>
    </row>
    <row r="4555" spans="34:34">
      <c r="AH4555" s="128" t="e">
        <f>VLOOKUP(B4554,'Ma sector'!A:E,5,0)</f>
        <v>#N/A</v>
      </c>
    </row>
    <row r="4556" spans="34:34">
      <c r="AH4556" s="128" t="e">
        <f>VLOOKUP(B4555,'Ma sector'!A:E,5,0)</f>
        <v>#N/A</v>
      </c>
    </row>
    <row r="4557" spans="34:34">
      <c r="AH4557" s="128" t="e">
        <f>VLOOKUP(B4556,'Ma sector'!A:E,5,0)</f>
        <v>#N/A</v>
      </c>
    </row>
    <row r="4558" spans="34:34">
      <c r="AH4558" s="128" t="e">
        <f>VLOOKUP(B4557,'Ma sector'!A:E,5,0)</f>
        <v>#N/A</v>
      </c>
    </row>
    <row r="4559" spans="34:34">
      <c r="AH4559" s="128" t="e">
        <f>VLOOKUP(B4558,'Ma sector'!A:E,5,0)</f>
        <v>#N/A</v>
      </c>
    </row>
    <row r="4560" spans="34:34">
      <c r="AH4560" s="128" t="e">
        <f>VLOOKUP(B4559,'Ma sector'!A:E,5,0)</f>
        <v>#N/A</v>
      </c>
    </row>
    <row r="4561" spans="34:34">
      <c r="AH4561" s="128" t="e">
        <f>VLOOKUP(B4560,'Ma sector'!A:E,5,0)</f>
        <v>#N/A</v>
      </c>
    </row>
    <row r="4562" spans="34:34">
      <c r="AH4562" s="128" t="e">
        <f>VLOOKUP(B4561,'Ma sector'!A:E,5,0)</f>
        <v>#N/A</v>
      </c>
    </row>
    <row r="4563" spans="34:34">
      <c r="AH4563" s="128" t="e">
        <f>VLOOKUP(B4562,'Ma sector'!A:E,5,0)</f>
        <v>#N/A</v>
      </c>
    </row>
    <row r="4564" spans="34:34">
      <c r="AH4564" s="128" t="e">
        <f>VLOOKUP(B4563,'Ma sector'!A:E,5,0)</f>
        <v>#N/A</v>
      </c>
    </row>
    <row r="4565" spans="34:34">
      <c r="AH4565" s="128" t="e">
        <f>VLOOKUP(B4564,'Ma sector'!A:E,5,0)</f>
        <v>#N/A</v>
      </c>
    </row>
    <row r="4566" spans="34:34">
      <c r="AH4566" s="128" t="e">
        <f>VLOOKUP(B4565,'Ma sector'!A:E,5,0)</f>
        <v>#N/A</v>
      </c>
    </row>
    <row r="4567" spans="34:34">
      <c r="AH4567" s="128" t="e">
        <f>VLOOKUP(B4566,'Ma sector'!A:E,5,0)</f>
        <v>#N/A</v>
      </c>
    </row>
    <row r="4568" spans="34:34">
      <c r="AH4568" s="128" t="e">
        <f>VLOOKUP(B4567,'Ma sector'!A:E,5,0)</f>
        <v>#N/A</v>
      </c>
    </row>
    <row r="4569" spans="34:34">
      <c r="AH4569" s="128" t="e">
        <f>VLOOKUP(B4568,'Ma sector'!A:E,5,0)</f>
        <v>#N/A</v>
      </c>
    </row>
    <row r="4570" spans="34:34">
      <c r="AH4570" s="128" t="e">
        <f>VLOOKUP(B4569,'Ma sector'!A:E,5,0)</f>
        <v>#N/A</v>
      </c>
    </row>
    <row r="4571" spans="34:34">
      <c r="AH4571" s="128" t="e">
        <f>VLOOKUP(B4570,'Ma sector'!A:E,5,0)</f>
        <v>#N/A</v>
      </c>
    </row>
    <row r="4572" spans="34:34">
      <c r="AH4572" s="128" t="e">
        <f>VLOOKUP(B4571,'Ma sector'!A:E,5,0)</f>
        <v>#N/A</v>
      </c>
    </row>
    <row r="4573" spans="34:34">
      <c r="AH4573" s="128" t="e">
        <f>VLOOKUP(B4572,'Ma sector'!A:E,5,0)</f>
        <v>#N/A</v>
      </c>
    </row>
    <row r="4574" spans="34:34">
      <c r="AH4574" s="128" t="e">
        <f>VLOOKUP(B4573,'Ma sector'!A:E,5,0)</f>
        <v>#N/A</v>
      </c>
    </row>
    <row r="4575" spans="34:34">
      <c r="AH4575" s="128" t="e">
        <f>VLOOKUP(B4574,'Ma sector'!A:E,5,0)</f>
        <v>#N/A</v>
      </c>
    </row>
    <row r="4576" spans="34:34">
      <c r="AH4576" s="128" t="e">
        <f>VLOOKUP(B4575,'Ma sector'!A:E,5,0)</f>
        <v>#N/A</v>
      </c>
    </row>
    <row r="4577" spans="34:34">
      <c r="AH4577" s="128" t="e">
        <f>VLOOKUP(B4576,'Ma sector'!A:E,5,0)</f>
        <v>#N/A</v>
      </c>
    </row>
    <row r="4578" spans="34:34">
      <c r="AH4578" s="128" t="e">
        <f>VLOOKUP(B4577,'Ma sector'!A:E,5,0)</f>
        <v>#N/A</v>
      </c>
    </row>
    <row r="4579" spans="34:34">
      <c r="AH4579" s="128" t="e">
        <f>VLOOKUP(B4578,'Ma sector'!A:E,5,0)</f>
        <v>#N/A</v>
      </c>
    </row>
    <row r="4580" spans="34:34">
      <c r="AH4580" s="128" t="e">
        <f>VLOOKUP(B4579,'Ma sector'!A:E,5,0)</f>
        <v>#N/A</v>
      </c>
    </row>
    <row r="4581" spans="34:34">
      <c r="AH4581" s="128" t="e">
        <f>VLOOKUP(B4580,'Ma sector'!A:E,5,0)</f>
        <v>#N/A</v>
      </c>
    </row>
    <row r="4582" spans="34:34">
      <c r="AH4582" s="128" t="e">
        <f>VLOOKUP(B4581,'Ma sector'!A:E,5,0)</f>
        <v>#N/A</v>
      </c>
    </row>
    <row r="4583" spans="34:34">
      <c r="AH4583" s="128" t="e">
        <f>VLOOKUP(B4582,'Ma sector'!A:E,5,0)</f>
        <v>#N/A</v>
      </c>
    </row>
    <row r="4584" spans="34:34">
      <c r="AH4584" s="128" t="e">
        <f>VLOOKUP(B4583,'Ma sector'!A:E,5,0)</f>
        <v>#N/A</v>
      </c>
    </row>
    <row r="4585" spans="34:34">
      <c r="AH4585" s="128" t="e">
        <f>VLOOKUP(B4584,'Ma sector'!A:E,5,0)</f>
        <v>#N/A</v>
      </c>
    </row>
    <row r="4586" spans="34:34">
      <c r="AH4586" s="128" t="e">
        <f>VLOOKUP(B4585,'Ma sector'!A:E,5,0)</f>
        <v>#N/A</v>
      </c>
    </row>
    <row r="4587" spans="34:34">
      <c r="AH4587" s="128" t="e">
        <f>VLOOKUP(B4586,'Ma sector'!A:E,5,0)</f>
        <v>#N/A</v>
      </c>
    </row>
    <row r="4588" spans="34:34">
      <c r="AH4588" s="128" t="e">
        <f>VLOOKUP(B4587,'Ma sector'!A:E,5,0)</f>
        <v>#N/A</v>
      </c>
    </row>
    <row r="4589" spans="34:34">
      <c r="AH4589" s="128" t="e">
        <f>VLOOKUP(B4588,'Ma sector'!A:E,5,0)</f>
        <v>#N/A</v>
      </c>
    </row>
    <row r="4590" spans="34:34">
      <c r="AH4590" s="128" t="e">
        <f>VLOOKUP(B4589,'Ma sector'!A:E,5,0)</f>
        <v>#N/A</v>
      </c>
    </row>
    <row r="4591" spans="34:34">
      <c r="AH4591" s="128" t="e">
        <f>VLOOKUP(B4590,'Ma sector'!A:E,5,0)</f>
        <v>#N/A</v>
      </c>
    </row>
    <row r="4592" spans="34:34">
      <c r="AH4592" s="128" t="e">
        <f>VLOOKUP(B4591,'Ma sector'!A:E,5,0)</f>
        <v>#N/A</v>
      </c>
    </row>
    <row r="4593" spans="34:34">
      <c r="AH4593" s="128" t="e">
        <f>VLOOKUP(B4592,'Ma sector'!A:E,5,0)</f>
        <v>#N/A</v>
      </c>
    </row>
    <row r="4594" spans="34:34">
      <c r="AH4594" s="128" t="e">
        <f>VLOOKUP(B4593,'Ma sector'!A:E,5,0)</f>
        <v>#N/A</v>
      </c>
    </row>
    <row r="4595" spans="34:34">
      <c r="AH4595" s="128" t="e">
        <f>VLOOKUP(B4594,'Ma sector'!A:E,5,0)</f>
        <v>#N/A</v>
      </c>
    </row>
    <row r="4596" spans="34:34">
      <c r="AH4596" s="128" t="e">
        <f>VLOOKUP(B4595,'Ma sector'!A:E,5,0)</f>
        <v>#N/A</v>
      </c>
    </row>
    <row r="4597" spans="34:34">
      <c r="AH4597" s="128" t="e">
        <f>VLOOKUP(B4596,'Ma sector'!A:E,5,0)</f>
        <v>#N/A</v>
      </c>
    </row>
    <row r="4598" spans="34:34">
      <c r="AH4598" s="128" t="e">
        <f>VLOOKUP(B4597,'Ma sector'!A:E,5,0)</f>
        <v>#N/A</v>
      </c>
    </row>
    <row r="4599" spans="34:34">
      <c r="AH4599" s="128" t="e">
        <f>VLOOKUP(B4598,'Ma sector'!A:E,5,0)</f>
        <v>#N/A</v>
      </c>
    </row>
    <row r="4600" spans="34:34">
      <c r="AH4600" s="128" t="e">
        <f>VLOOKUP(B4599,'Ma sector'!A:E,5,0)</f>
        <v>#N/A</v>
      </c>
    </row>
    <row r="4601" spans="34:34">
      <c r="AH4601" s="128" t="e">
        <f>VLOOKUP(B4600,'Ma sector'!A:E,5,0)</f>
        <v>#N/A</v>
      </c>
    </row>
    <row r="4602" spans="34:34">
      <c r="AH4602" s="128" t="e">
        <f>VLOOKUP(B4601,'Ma sector'!A:E,5,0)</f>
        <v>#N/A</v>
      </c>
    </row>
    <row r="4603" spans="34:34">
      <c r="AH4603" s="128" t="e">
        <f>VLOOKUP(B4602,'Ma sector'!A:E,5,0)</f>
        <v>#N/A</v>
      </c>
    </row>
    <row r="4604" spans="34:34">
      <c r="AH4604" s="128" t="e">
        <f>VLOOKUP(B4603,'Ma sector'!A:E,5,0)</f>
        <v>#N/A</v>
      </c>
    </row>
    <row r="4605" spans="34:34">
      <c r="AH4605" s="128" t="e">
        <f>VLOOKUP(B4604,'Ma sector'!A:E,5,0)</f>
        <v>#N/A</v>
      </c>
    </row>
    <row r="4606" spans="34:34">
      <c r="AH4606" s="128" t="e">
        <f>VLOOKUP(B4605,'Ma sector'!A:E,5,0)</f>
        <v>#N/A</v>
      </c>
    </row>
    <row r="4607" spans="34:34">
      <c r="AH4607" s="128" t="e">
        <f>VLOOKUP(B4606,'Ma sector'!A:E,5,0)</f>
        <v>#N/A</v>
      </c>
    </row>
    <row r="4608" spans="34:34">
      <c r="AH4608" s="128" t="e">
        <f>VLOOKUP(B4607,'Ma sector'!A:E,5,0)</f>
        <v>#N/A</v>
      </c>
    </row>
    <row r="4609" spans="34:34">
      <c r="AH4609" s="128" t="e">
        <f>VLOOKUP(B4608,'Ma sector'!A:E,5,0)</f>
        <v>#N/A</v>
      </c>
    </row>
    <row r="4610" spans="34:34">
      <c r="AH4610" s="128" t="e">
        <f>VLOOKUP(B4609,'Ma sector'!A:E,5,0)</f>
        <v>#N/A</v>
      </c>
    </row>
    <row r="4611" spans="34:34">
      <c r="AH4611" s="128" t="e">
        <f>VLOOKUP(B4610,'Ma sector'!A:E,5,0)</f>
        <v>#N/A</v>
      </c>
    </row>
    <row r="4612" spans="34:34">
      <c r="AH4612" s="128" t="e">
        <f>VLOOKUP(B4611,'Ma sector'!A:E,5,0)</f>
        <v>#N/A</v>
      </c>
    </row>
    <row r="4613" spans="34:34">
      <c r="AH4613" s="128" t="e">
        <f>VLOOKUP(B4612,'Ma sector'!A:E,5,0)</f>
        <v>#N/A</v>
      </c>
    </row>
    <row r="4614" spans="34:34">
      <c r="AH4614" s="128" t="e">
        <f>VLOOKUP(B4613,'Ma sector'!A:E,5,0)</f>
        <v>#N/A</v>
      </c>
    </row>
    <row r="4615" spans="34:34">
      <c r="AH4615" s="128" t="e">
        <f>VLOOKUP(B4614,'Ma sector'!A:E,5,0)</f>
        <v>#N/A</v>
      </c>
    </row>
    <row r="4616" spans="34:34">
      <c r="AH4616" s="128" t="e">
        <f>VLOOKUP(B4615,'Ma sector'!A:E,5,0)</f>
        <v>#N/A</v>
      </c>
    </row>
    <row r="4617" spans="34:34">
      <c r="AH4617" s="128" t="e">
        <f>VLOOKUP(B4616,'Ma sector'!A:E,5,0)</f>
        <v>#N/A</v>
      </c>
    </row>
    <row r="4618" spans="34:34">
      <c r="AH4618" s="128" t="e">
        <f>VLOOKUP(B4617,'Ma sector'!A:E,5,0)</f>
        <v>#N/A</v>
      </c>
    </row>
    <row r="4619" spans="34:34">
      <c r="AH4619" s="128" t="e">
        <f>VLOOKUP(B4618,'Ma sector'!A:E,5,0)</f>
        <v>#N/A</v>
      </c>
    </row>
    <row r="4620" spans="34:34">
      <c r="AH4620" s="128" t="e">
        <f>VLOOKUP(B4619,'Ma sector'!A:E,5,0)</f>
        <v>#N/A</v>
      </c>
    </row>
    <row r="4621" spans="34:34">
      <c r="AH4621" s="128" t="e">
        <f>VLOOKUP(B4620,'Ma sector'!A:E,5,0)</f>
        <v>#N/A</v>
      </c>
    </row>
    <row r="4622" spans="34:34">
      <c r="AH4622" s="128" t="e">
        <f>VLOOKUP(B4621,'Ma sector'!A:E,5,0)</f>
        <v>#N/A</v>
      </c>
    </row>
    <row r="4623" spans="34:34">
      <c r="AH4623" s="128" t="e">
        <f>VLOOKUP(B4622,'Ma sector'!A:E,5,0)</f>
        <v>#N/A</v>
      </c>
    </row>
    <row r="4624" spans="34:34">
      <c r="AH4624" s="128" t="e">
        <f>VLOOKUP(B4623,'Ma sector'!A:E,5,0)</f>
        <v>#N/A</v>
      </c>
    </row>
    <row r="4625" spans="34:34">
      <c r="AH4625" s="128" t="e">
        <f>VLOOKUP(B4624,'Ma sector'!A:E,5,0)</f>
        <v>#N/A</v>
      </c>
    </row>
    <row r="4626" spans="34:34">
      <c r="AH4626" s="128" t="e">
        <f>VLOOKUP(B4625,'Ma sector'!A:E,5,0)</f>
        <v>#N/A</v>
      </c>
    </row>
    <row r="4627" spans="34:34">
      <c r="AH4627" s="128" t="e">
        <f>VLOOKUP(B4626,'Ma sector'!A:E,5,0)</f>
        <v>#N/A</v>
      </c>
    </row>
    <row r="4628" spans="34:34">
      <c r="AH4628" s="128" t="e">
        <f>VLOOKUP(B4627,'Ma sector'!A:E,5,0)</f>
        <v>#N/A</v>
      </c>
    </row>
    <row r="4629" spans="34:34">
      <c r="AH4629" s="128" t="e">
        <f>VLOOKUP(B4628,'Ma sector'!A:E,5,0)</f>
        <v>#N/A</v>
      </c>
    </row>
    <row r="4630" spans="34:34">
      <c r="AH4630" s="128" t="e">
        <f>VLOOKUP(B4629,'Ma sector'!A:E,5,0)</f>
        <v>#N/A</v>
      </c>
    </row>
    <row r="4631" spans="34:34">
      <c r="AH4631" s="128" t="e">
        <f>VLOOKUP(B4630,'Ma sector'!A:E,5,0)</f>
        <v>#N/A</v>
      </c>
    </row>
    <row r="4632" spans="34:34">
      <c r="AH4632" s="128" t="e">
        <f>VLOOKUP(B4631,'Ma sector'!A:E,5,0)</f>
        <v>#N/A</v>
      </c>
    </row>
    <row r="4633" spans="34:34">
      <c r="AH4633" s="128" t="e">
        <f>VLOOKUP(B4632,'Ma sector'!A:E,5,0)</f>
        <v>#N/A</v>
      </c>
    </row>
    <row r="4634" spans="34:34">
      <c r="AH4634" s="128" t="e">
        <f>VLOOKUP(B4633,'Ma sector'!A:E,5,0)</f>
        <v>#N/A</v>
      </c>
    </row>
    <row r="4635" spans="34:34">
      <c r="AH4635" s="128" t="e">
        <f>VLOOKUP(B4634,'Ma sector'!A:E,5,0)</f>
        <v>#N/A</v>
      </c>
    </row>
    <row r="4636" spans="34:34">
      <c r="AH4636" s="128" t="e">
        <f>VLOOKUP(B4635,'Ma sector'!A:E,5,0)</f>
        <v>#N/A</v>
      </c>
    </row>
    <row r="4637" spans="34:34">
      <c r="AH4637" s="128" t="e">
        <f>VLOOKUP(B4636,'Ma sector'!A:E,5,0)</f>
        <v>#N/A</v>
      </c>
    </row>
    <row r="4638" spans="34:34">
      <c r="AH4638" s="128" t="e">
        <f>VLOOKUP(B4637,'Ma sector'!A:E,5,0)</f>
        <v>#N/A</v>
      </c>
    </row>
    <row r="4639" spans="34:34">
      <c r="AH4639" s="128" t="e">
        <f>VLOOKUP(B4638,'Ma sector'!A:E,5,0)</f>
        <v>#N/A</v>
      </c>
    </row>
    <row r="4640" spans="34:34">
      <c r="AH4640" s="128" t="e">
        <f>VLOOKUP(B4639,'Ma sector'!A:E,5,0)</f>
        <v>#N/A</v>
      </c>
    </row>
    <row r="4641" spans="34:34">
      <c r="AH4641" s="128" t="e">
        <f>VLOOKUP(B4640,'Ma sector'!A:E,5,0)</f>
        <v>#N/A</v>
      </c>
    </row>
    <row r="4642" spans="34:34">
      <c r="AH4642" s="128" t="e">
        <f>VLOOKUP(B4641,'Ma sector'!A:E,5,0)</f>
        <v>#N/A</v>
      </c>
    </row>
    <row r="4643" spans="34:34">
      <c r="AH4643" s="128" t="e">
        <f>VLOOKUP(B4642,'Ma sector'!A:E,5,0)</f>
        <v>#N/A</v>
      </c>
    </row>
    <row r="4644" spans="34:34">
      <c r="AH4644" s="128" t="e">
        <f>VLOOKUP(B4643,'Ma sector'!A:E,5,0)</f>
        <v>#N/A</v>
      </c>
    </row>
    <row r="4645" spans="34:34">
      <c r="AH4645" s="128" t="e">
        <f>VLOOKUP(B4644,'Ma sector'!A:E,5,0)</f>
        <v>#N/A</v>
      </c>
    </row>
    <row r="4646" spans="34:34">
      <c r="AH4646" s="128" t="e">
        <f>VLOOKUP(B4645,'Ma sector'!A:E,5,0)</f>
        <v>#N/A</v>
      </c>
    </row>
    <row r="4647" spans="34:34">
      <c r="AH4647" s="128" t="e">
        <f>VLOOKUP(B4646,'Ma sector'!A:E,5,0)</f>
        <v>#N/A</v>
      </c>
    </row>
    <row r="4648" spans="34:34">
      <c r="AH4648" s="128" t="e">
        <f>VLOOKUP(B4647,'Ma sector'!A:E,5,0)</f>
        <v>#N/A</v>
      </c>
    </row>
    <row r="4649" spans="34:34">
      <c r="AH4649" s="128" t="e">
        <f>VLOOKUP(B4648,'Ma sector'!A:E,5,0)</f>
        <v>#N/A</v>
      </c>
    </row>
    <row r="4650" spans="34:34">
      <c r="AH4650" s="128" t="e">
        <f>VLOOKUP(B4649,'Ma sector'!A:E,5,0)</f>
        <v>#N/A</v>
      </c>
    </row>
    <row r="4651" spans="34:34">
      <c r="AH4651" s="128" t="e">
        <f>VLOOKUP(B4650,'Ma sector'!A:E,5,0)</f>
        <v>#N/A</v>
      </c>
    </row>
    <row r="4652" spans="34:34">
      <c r="AH4652" s="128" t="e">
        <f>VLOOKUP(B4651,'Ma sector'!A:E,5,0)</f>
        <v>#N/A</v>
      </c>
    </row>
    <row r="4653" spans="34:34">
      <c r="AH4653" s="128" t="e">
        <f>VLOOKUP(B4652,'Ma sector'!A:E,5,0)</f>
        <v>#N/A</v>
      </c>
    </row>
    <row r="4654" spans="34:34">
      <c r="AH4654" s="128" t="e">
        <f>VLOOKUP(B4653,'Ma sector'!A:E,5,0)</f>
        <v>#N/A</v>
      </c>
    </row>
    <row r="4655" spans="34:34">
      <c r="AH4655" s="128" t="e">
        <f>VLOOKUP(B4654,'Ma sector'!A:E,5,0)</f>
        <v>#N/A</v>
      </c>
    </row>
    <row r="4656" spans="34:34">
      <c r="AH4656" s="128" t="e">
        <f>VLOOKUP(B4655,'Ma sector'!A:E,5,0)</f>
        <v>#N/A</v>
      </c>
    </row>
    <row r="4657" spans="34:34">
      <c r="AH4657" s="128" t="e">
        <f>VLOOKUP(B4656,'Ma sector'!A:E,5,0)</f>
        <v>#N/A</v>
      </c>
    </row>
    <row r="4658" spans="34:34">
      <c r="AH4658" s="128" t="e">
        <f>VLOOKUP(B4657,'Ma sector'!A:E,5,0)</f>
        <v>#N/A</v>
      </c>
    </row>
    <row r="4659" spans="34:34">
      <c r="AH4659" s="128" t="e">
        <f>VLOOKUP(B4658,'Ma sector'!A:E,5,0)</f>
        <v>#N/A</v>
      </c>
    </row>
    <row r="4660" spans="34:34">
      <c r="AH4660" s="128" t="e">
        <f>VLOOKUP(B4659,'Ma sector'!A:E,5,0)</f>
        <v>#N/A</v>
      </c>
    </row>
    <row r="4661" spans="34:34">
      <c r="AH4661" s="128" t="e">
        <f>VLOOKUP(B4660,'Ma sector'!A:E,5,0)</f>
        <v>#N/A</v>
      </c>
    </row>
    <row r="4662" spans="34:34">
      <c r="AH4662" s="128" t="e">
        <f>VLOOKUP(B4661,'Ma sector'!A:E,5,0)</f>
        <v>#N/A</v>
      </c>
    </row>
    <row r="4663" spans="34:34">
      <c r="AH4663" s="128" t="e">
        <f>VLOOKUP(B4662,'Ma sector'!A:E,5,0)</f>
        <v>#N/A</v>
      </c>
    </row>
    <row r="4664" spans="34:34">
      <c r="AH4664" s="128" t="e">
        <f>VLOOKUP(B4663,'Ma sector'!A:E,5,0)</f>
        <v>#N/A</v>
      </c>
    </row>
    <row r="4665" spans="34:34">
      <c r="AH4665" s="128" t="e">
        <f>VLOOKUP(B4664,'Ma sector'!A:E,5,0)</f>
        <v>#N/A</v>
      </c>
    </row>
    <row r="4666" spans="34:34">
      <c r="AH4666" s="128" t="e">
        <f>VLOOKUP(B4665,'Ma sector'!A:E,5,0)</f>
        <v>#N/A</v>
      </c>
    </row>
    <row r="4667" spans="34:34">
      <c r="AH4667" s="128" t="e">
        <f>VLOOKUP(B4666,'Ma sector'!A:E,5,0)</f>
        <v>#N/A</v>
      </c>
    </row>
    <row r="4668" spans="34:34">
      <c r="AH4668" s="128" t="e">
        <f>VLOOKUP(B4667,'Ma sector'!A:E,5,0)</f>
        <v>#N/A</v>
      </c>
    </row>
    <row r="4669" spans="34:34">
      <c r="AH4669" s="128" t="e">
        <f>VLOOKUP(B4668,'Ma sector'!A:E,5,0)</f>
        <v>#N/A</v>
      </c>
    </row>
    <row r="4670" spans="34:34">
      <c r="AH4670" s="128" t="e">
        <f>VLOOKUP(B4669,'Ma sector'!A:E,5,0)</f>
        <v>#N/A</v>
      </c>
    </row>
    <row r="4671" spans="34:34">
      <c r="AH4671" s="128" t="e">
        <f>VLOOKUP(B4670,'Ma sector'!A:E,5,0)</f>
        <v>#N/A</v>
      </c>
    </row>
    <row r="4672" spans="34:34">
      <c r="AH4672" s="128" t="e">
        <f>VLOOKUP(B4671,'Ma sector'!A:E,5,0)</f>
        <v>#N/A</v>
      </c>
    </row>
    <row r="4673" spans="34:34">
      <c r="AH4673" s="128" t="e">
        <f>VLOOKUP(B4672,'Ma sector'!A:E,5,0)</f>
        <v>#N/A</v>
      </c>
    </row>
    <row r="4674" spans="34:34">
      <c r="AH4674" s="128" t="e">
        <f>VLOOKUP(B4673,'Ma sector'!A:E,5,0)</f>
        <v>#N/A</v>
      </c>
    </row>
    <row r="4675" spans="34:34">
      <c r="AH4675" s="128" t="e">
        <f>VLOOKUP(B4674,'Ma sector'!A:E,5,0)</f>
        <v>#N/A</v>
      </c>
    </row>
    <row r="4676" spans="34:34">
      <c r="AH4676" s="128" t="e">
        <f>VLOOKUP(B4675,'Ma sector'!A:E,5,0)</f>
        <v>#N/A</v>
      </c>
    </row>
    <row r="4677" spans="34:34">
      <c r="AH4677" s="128" t="e">
        <f>VLOOKUP(B4676,'Ma sector'!A:E,5,0)</f>
        <v>#N/A</v>
      </c>
    </row>
    <row r="4678" spans="34:34">
      <c r="AH4678" s="128" t="e">
        <f>VLOOKUP(B4677,'Ma sector'!A:E,5,0)</f>
        <v>#N/A</v>
      </c>
    </row>
    <row r="4679" spans="34:34">
      <c r="AH4679" s="128" t="e">
        <f>VLOOKUP(B4678,'Ma sector'!A:E,5,0)</f>
        <v>#N/A</v>
      </c>
    </row>
    <row r="4680" spans="34:34">
      <c r="AH4680" s="128" t="e">
        <f>VLOOKUP(B4679,'Ma sector'!A:E,5,0)</f>
        <v>#N/A</v>
      </c>
    </row>
    <row r="4681" spans="34:34">
      <c r="AH4681" s="128" t="e">
        <f>VLOOKUP(B4680,'Ma sector'!A:E,5,0)</f>
        <v>#N/A</v>
      </c>
    </row>
    <row r="4682" spans="34:34">
      <c r="AH4682" s="128" t="e">
        <f>VLOOKUP(B4681,'Ma sector'!A:E,5,0)</f>
        <v>#N/A</v>
      </c>
    </row>
    <row r="4683" spans="34:34">
      <c r="AH4683" s="128" t="e">
        <f>VLOOKUP(B4682,'Ma sector'!A:E,5,0)</f>
        <v>#N/A</v>
      </c>
    </row>
    <row r="4684" spans="34:34">
      <c r="AH4684" s="128" t="e">
        <f>VLOOKUP(B4683,'Ma sector'!A:E,5,0)</f>
        <v>#N/A</v>
      </c>
    </row>
    <row r="4685" spans="34:34">
      <c r="AH4685" s="128" t="e">
        <f>VLOOKUP(B4684,'Ma sector'!A:E,5,0)</f>
        <v>#N/A</v>
      </c>
    </row>
    <row r="4686" spans="34:34">
      <c r="AH4686" s="128" t="e">
        <f>VLOOKUP(B4685,'Ma sector'!A:E,5,0)</f>
        <v>#N/A</v>
      </c>
    </row>
    <row r="4687" spans="34:34">
      <c r="AH4687" s="128" t="e">
        <f>VLOOKUP(B4686,'Ma sector'!A:E,5,0)</f>
        <v>#N/A</v>
      </c>
    </row>
    <row r="4688" spans="34:34">
      <c r="AH4688" s="128" t="e">
        <f>VLOOKUP(B4687,'Ma sector'!A:E,5,0)</f>
        <v>#N/A</v>
      </c>
    </row>
    <row r="4689" spans="34:34">
      <c r="AH4689" s="128" t="e">
        <f>VLOOKUP(B4688,'Ma sector'!A:E,5,0)</f>
        <v>#N/A</v>
      </c>
    </row>
    <row r="4690" spans="34:34">
      <c r="AH4690" s="128" t="e">
        <f>VLOOKUP(B4689,'Ma sector'!A:E,5,0)</f>
        <v>#N/A</v>
      </c>
    </row>
    <row r="4691" spans="34:34">
      <c r="AH4691" s="128" t="e">
        <f>VLOOKUP(B4690,'Ma sector'!A:E,5,0)</f>
        <v>#N/A</v>
      </c>
    </row>
    <row r="4692" spans="34:34">
      <c r="AH4692" s="128" t="e">
        <f>VLOOKUP(B4691,'Ma sector'!A:E,5,0)</f>
        <v>#N/A</v>
      </c>
    </row>
    <row r="4693" spans="34:34">
      <c r="AH4693" s="128" t="e">
        <f>VLOOKUP(B4692,'Ma sector'!A:E,5,0)</f>
        <v>#N/A</v>
      </c>
    </row>
    <row r="4694" spans="34:34">
      <c r="AH4694" s="128" t="e">
        <f>VLOOKUP(B4693,'Ma sector'!A:E,5,0)</f>
        <v>#N/A</v>
      </c>
    </row>
    <row r="4695" spans="34:34">
      <c r="AH4695" s="128" t="e">
        <f>VLOOKUP(B4694,'Ma sector'!A:E,5,0)</f>
        <v>#N/A</v>
      </c>
    </row>
    <row r="4696" spans="34:34">
      <c r="AH4696" s="128" t="e">
        <f>VLOOKUP(B4695,'Ma sector'!A:E,5,0)</f>
        <v>#N/A</v>
      </c>
    </row>
    <row r="4697" spans="34:34">
      <c r="AH4697" s="128" t="e">
        <f>VLOOKUP(B4696,'Ma sector'!A:E,5,0)</f>
        <v>#N/A</v>
      </c>
    </row>
    <row r="4698" spans="34:34">
      <c r="AH4698" s="128" t="e">
        <f>VLOOKUP(B4697,'Ma sector'!A:E,5,0)</f>
        <v>#N/A</v>
      </c>
    </row>
    <row r="4699" spans="34:34">
      <c r="AH4699" s="128" t="e">
        <f>VLOOKUP(B4698,'Ma sector'!A:E,5,0)</f>
        <v>#N/A</v>
      </c>
    </row>
    <row r="4700" spans="34:34">
      <c r="AH4700" s="128" t="e">
        <f>VLOOKUP(B4699,'Ma sector'!A:E,5,0)</f>
        <v>#N/A</v>
      </c>
    </row>
    <row r="4701" spans="34:34">
      <c r="AH4701" s="128" t="e">
        <f>VLOOKUP(B4700,'Ma sector'!A:E,5,0)</f>
        <v>#N/A</v>
      </c>
    </row>
    <row r="4702" spans="34:34">
      <c r="AH4702" s="128" t="e">
        <f>VLOOKUP(B4701,'Ma sector'!A:E,5,0)</f>
        <v>#N/A</v>
      </c>
    </row>
    <row r="4703" spans="34:34">
      <c r="AH4703" s="128" t="e">
        <f>VLOOKUP(B4702,'Ma sector'!A:E,5,0)</f>
        <v>#N/A</v>
      </c>
    </row>
    <row r="4704" spans="34:34">
      <c r="AH4704" s="128" t="e">
        <f>VLOOKUP(B4703,'Ma sector'!A:E,5,0)</f>
        <v>#N/A</v>
      </c>
    </row>
    <row r="4705" spans="34:34">
      <c r="AH4705" s="128" t="e">
        <f>VLOOKUP(B4704,'Ma sector'!A:E,5,0)</f>
        <v>#N/A</v>
      </c>
    </row>
    <row r="4706" spans="34:34">
      <c r="AH4706" s="128" t="e">
        <f>VLOOKUP(B4705,'Ma sector'!A:E,5,0)</f>
        <v>#N/A</v>
      </c>
    </row>
    <row r="4707" spans="34:34">
      <c r="AH4707" s="128" t="e">
        <f>VLOOKUP(B4706,'Ma sector'!A:E,5,0)</f>
        <v>#N/A</v>
      </c>
    </row>
    <row r="4708" spans="34:34">
      <c r="AH4708" s="128" t="e">
        <f>VLOOKUP(B4707,'Ma sector'!A:E,5,0)</f>
        <v>#N/A</v>
      </c>
    </row>
    <row r="4709" spans="34:34">
      <c r="AH4709" s="128" t="e">
        <f>VLOOKUP(B4708,'Ma sector'!A:E,5,0)</f>
        <v>#N/A</v>
      </c>
    </row>
    <row r="4710" spans="34:34">
      <c r="AH4710" s="128" t="e">
        <f>VLOOKUP(B4709,'Ma sector'!A:E,5,0)</f>
        <v>#N/A</v>
      </c>
    </row>
    <row r="4711" spans="34:34">
      <c r="AH4711" s="128" t="e">
        <f>VLOOKUP(B4710,'Ma sector'!A:E,5,0)</f>
        <v>#N/A</v>
      </c>
    </row>
    <row r="4712" spans="34:34">
      <c r="AH4712" s="128" t="e">
        <f>VLOOKUP(B4711,'Ma sector'!A:E,5,0)</f>
        <v>#N/A</v>
      </c>
    </row>
    <row r="4713" spans="34:34">
      <c r="AH4713" s="128" t="e">
        <f>VLOOKUP(B4712,'Ma sector'!A:E,5,0)</f>
        <v>#N/A</v>
      </c>
    </row>
    <row r="4714" spans="34:34">
      <c r="AH4714" s="128" t="e">
        <f>VLOOKUP(B4713,'Ma sector'!A:E,5,0)</f>
        <v>#N/A</v>
      </c>
    </row>
    <row r="4715" spans="34:34">
      <c r="AH4715" s="128" t="e">
        <f>VLOOKUP(B4714,'Ma sector'!A:E,5,0)</f>
        <v>#N/A</v>
      </c>
    </row>
    <row r="4716" spans="34:34">
      <c r="AH4716" s="128" t="e">
        <f>VLOOKUP(B4715,'Ma sector'!A:E,5,0)</f>
        <v>#N/A</v>
      </c>
    </row>
    <row r="4717" spans="34:34">
      <c r="AH4717" s="128" t="e">
        <f>VLOOKUP(B4716,'Ma sector'!A:E,5,0)</f>
        <v>#N/A</v>
      </c>
    </row>
    <row r="4718" spans="34:34">
      <c r="AH4718" s="128" t="e">
        <f>VLOOKUP(B4717,'Ma sector'!A:E,5,0)</f>
        <v>#N/A</v>
      </c>
    </row>
    <row r="4719" spans="34:34">
      <c r="AH4719" s="128" t="e">
        <f>VLOOKUP(B4718,'Ma sector'!A:E,5,0)</f>
        <v>#N/A</v>
      </c>
    </row>
    <row r="4720" spans="34:34">
      <c r="AH4720" s="128" t="e">
        <f>VLOOKUP(B4719,'Ma sector'!A:E,5,0)</f>
        <v>#N/A</v>
      </c>
    </row>
    <row r="4721" spans="34:34">
      <c r="AH4721" s="128" t="e">
        <f>VLOOKUP(B4720,'Ma sector'!A:E,5,0)</f>
        <v>#N/A</v>
      </c>
    </row>
    <row r="4722" spans="34:34">
      <c r="AH4722" s="128" t="e">
        <f>VLOOKUP(B4721,'Ma sector'!A:E,5,0)</f>
        <v>#N/A</v>
      </c>
    </row>
    <row r="4723" spans="34:34">
      <c r="AH4723" s="128" t="e">
        <f>VLOOKUP(B4722,'Ma sector'!A:E,5,0)</f>
        <v>#N/A</v>
      </c>
    </row>
    <row r="4724" spans="34:34">
      <c r="AH4724" s="128" t="e">
        <f>VLOOKUP(B4723,'Ma sector'!A:E,5,0)</f>
        <v>#N/A</v>
      </c>
    </row>
    <row r="4725" spans="34:34">
      <c r="AH4725" s="128" t="e">
        <f>VLOOKUP(B4724,'Ma sector'!A:E,5,0)</f>
        <v>#N/A</v>
      </c>
    </row>
    <row r="4726" spans="34:34">
      <c r="AH4726" s="128" t="e">
        <f>VLOOKUP(B4725,'Ma sector'!A:E,5,0)</f>
        <v>#N/A</v>
      </c>
    </row>
    <row r="4727" spans="34:34">
      <c r="AH4727" s="128" t="e">
        <f>VLOOKUP(B4726,'Ma sector'!A:E,5,0)</f>
        <v>#N/A</v>
      </c>
    </row>
    <row r="4728" spans="34:34">
      <c r="AH4728" s="128" t="e">
        <f>VLOOKUP(B4727,'Ma sector'!A:E,5,0)</f>
        <v>#N/A</v>
      </c>
    </row>
    <row r="4729" spans="34:34">
      <c r="AH4729" s="128" t="e">
        <f>VLOOKUP(B4728,'Ma sector'!A:E,5,0)</f>
        <v>#N/A</v>
      </c>
    </row>
    <row r="4730" spans="34:34">
      <c r="AH4730" s="128" t="e">
        <f>VLOOKUP(B4729,'Ma sector'!A:E,5,0)</f>
        <v>#N/A</v>
      </c>
    </row>
    <row r="4731" spans="34:34">
      <c r="AH4731" s="128" t="e">
        <f>VLOOKUP(B4730,'Ma sector'!A:E,5,0)</f>
        <v>#N/A</v>
      </c>
    </row>
    <row r="4732" spans="34:34">
      <c r="AH4732" s="128" t="e">
        <f>VLOOKUP(B4731,'Ma sector'!A:E,5,0)</f>
        <v>#N/A</v>
      </c>
    </row>
    <row r="4733" spans="34:34">
      <c r="AH4733" s="128" t="e">
        <f>VLOOKUP(B4732,'Ma sector'!A:E,5,0)</f>
        <v>#N/A</v>
      </c>
    </row>
    <row r="4734" spans="34:34">
      <c r="AH4734" s="128" t="e">
        <f>VLOOKUP(B4733,'Ma sector'!A:E,5,0)</f>
        <v>#N/A</v>
      </c>
    </row>
    <row r="4735" spans="34:34">
      <c r="AH4735" s="128" t="e">
        <f>VLOOKUP(B4734,'Ma sector'!A:E,5,0)</f>
        <v>#N/A</v>
      </c>
    </row>
    <row r="4736" spans="34:34">
      <c r="AH4736" s="128" t="e">
        <f>VLOOKUP(B4735,'Ma sector'!A:E,5,0)</f>
        <v>#N/A</v>
      </c>
    </row>
    <row r="4737" spans="34:34">
      <c r="AH4737" s="128" t="e">
        <f>VLOOKUP(B4736,'Ma sector'!A:E,5,0)</f>
        <v>#N/A</v>
      </c>
    </row>
    <row r="4738" spans="34:34">
      <c r="AH4738" s="128" t="e">
        <f>VLOOKUP(B4737,'Ma sector'!A:E,5,0)</f>
        <v>#N/A</v>
      </c>
    </row>
    <row r="4739" spans="34:34">
      <c r="AH4739" s="128" t="e">
        <f>VLOOKUP(B4738,'Ma sector'!A:E,5,0)</f>
        <v>#N/A</v>
      </c>
    </row>
    <row r="4740" spans="34:34">
      <c r="AH4740" s="128" t="e">
        <f>VLOOKUP(B4739,'Ma sector'!A:E,5,0)</f>
        <v>#N/A</v>
      </c>
    </row>
    <row r="4741" spans="34:34">
      <c r="AH4741" s="128" t="e">
        <f>VLOOKUP(B4740,'Ma sector'!A:E,5,0)</f>
        <v>#N/A</v>
      </c>
    </row>
    <row r="4742" spans="34:34">
      <c r="AH4742" s="128" t="e">
        <f>VLOOKUP(B4741,'Ma sector'!A:E,5,0)</f>
        <v>#N/A</v>
      </c>
    </row>
    <row r="4743" spans="34:34">
      <c r="AH4743" s="128" t="e">
        <f>VLOOKUP(B4742,'Ma sector'!A:E,5,0)</f>
        <v>#N/A</v>
      </c>
    </row>
    <row r="4744" spans="34:34">
      <c r="AH4744" s="128" t="e">
        <f>VLOOKUP(B4743,'Ma sector'!A:E,5,0)</f>
        <v>#N/A</v>
      </c>
    </row>
    <row r="4745" spans="34:34">
      <c r="AH4745" s="128" t="e">
        <f>VLOOKUP(B4744,'Ma sector'!A:E,5,0)</f>
        <v>#N/A</v>
      </c>
    </row>
    <row r="4746" spans="34:34">
      <c r="AH4746" s="128" t="e">
        <f>VLOOKUP(B4745,'Ma sector'!A:E,5,0)</f>
        <v>#N/A</v>
      </c>
    </row>
    <row r="4747" spans="34:34">
      <c r="AH4747" s="128" t="e">
        <f>VLOOKUP(B4746,'Ma sector'!A:E,5,0)</f>
        <v>#N/A</v>
      </c>
    </row>
    <row r="4748" spans="34:34">
      <c r="AH4748" s="128" t="e">
        <f>VLOOKUP(B4747,'Ma sector'!A:E,5,0)</f>
        <v>#N/A</v>
      </c>
    </row>
    <row r="4749" spans="34:34">
      <c r="AH4749" s="128" t="e">
        <f>VLOOKUP(B4748,'Ma sector'!A:E,5,0)</f>
        <v>#N/A</v>
      </c>
    </row>
    <row r="4750" spans="34:34">
      <c r="AH4750" s="128" t="e">
        <f>VLOOKUP(B4749,'Ma sector'!A:E,5,0)</f>
        <v>#N/A</v>
      </c>
    </row>
    <row r="4751" spans="34:34">
      <c r="AH4751" s="128" t="e">
        <f>VLOOKUP(B4750,'Ma sector'!A:E,5,0)</f>
        <v>#N/A</v>
      </c>
    </row>
    <row r="4752" spans="34:34">
      <c r="AH4752" s="128" t="e">
        <f>VLOOKUP(B4751,'Ma sector'!A:E,5,0)</f>
        <v>#N/A</v>
      </c>
    </row>
    <row r="4753" spans="34:34">
      <c r="AH4753" s="128" t="e">
        <f>VLOOKUP(B4752,'Ma sector'!A:E,5,0)</f>
        <v>#N/A</v>
      </c>
    </row>
    <row r="4754" spans="34:34">
      <c r="AH4754" s="128" t="e">
        <f>VLOOKUP(B4753,'Ma sector'!A:E,5,0)</f>
        <v>#N/A</v>
      </c>
    </row>
    <row r="4755" spans="34:34">
      <c r="AH4755" s="128" t="e">
        <f>VLOOKUP(B4754,'Ma sector'!A:E,5,0)</f>
        <v>#N/A</v>
      </c>
    </row>
    <row r="4756" spans="34:34">
      <c r="AH4756" s="128" t="e">
        <f>VLOOKUP(B4755,'Ma sector'!A:E,5,0)</f>
        <v>#N/A</v>
      </c>
    </row>
    <row r="4757" spans="34:34">
      <c r="AH4757" s="128" t="e">
        <f>VLOOKUP(B4756,'Ma sector'!A:E,5,0)</f>
        <v>#N/A</v>
      </c>
    </row>
    <row r="4758" spans="34:34">
      <c r="AH4758" s="128" t="e">
        <f>VLOOKUP(B4757,'Ma sector'!A:E,5,0)</f>
        <v>#N/A</v>
      </c>
    </row>
    <row r="4759" spans="34:34">
      <c r="AH4759" s="128" t="e">
        <f>VLOOKUP(B4758,'Ma sector'!A:E,5,0)</f>
        <v>#N/A</v>
      </c>
    </row>
    <row r="4760" spans="34:34">
      <c r="AH4760" s="128" t="e">
        <f>VLOOKUP(B4759,'Ma sector'!A:E,5,0)</f>
        <v>#N/A</v>
      </c>
    </row>
    <row r="4761" spans="34:34">
      <c r="AH4761" s="128" t="e">
        <f>VLOOKUP(B4760,'Ma sector'!A:E,5,0)</f>
        <v>#N/A</v>
      </c>
    </row>
    <row r="4762" spans="34:34">
      <c r="AH4762" s="128" t="e">
        <f>VLOOKUP(B4761,'Ma sector'!A:E,5,0)</f>
        <v>#N/A</v>
      </c>
    </row>
    <row r="4763" spans="34:34">
      <c r="AH4763" s="128" t="e">
        <f>VLOOKUP(B4762,'Ma sector'!A:E,5,0)</f>
        <v>#N/A</v>
      </c>
    </row>
    <row r="4764" spans="34:34">
      <c r="AH4764" s="128" t="e">
        <f>VLOOKUP(B4763,'Ma sector'!A:E,5,0)</f>
        <v>#N/A</v>
      </c>
    </row>
    <row r="4765" spans="34:34">
      <c r="AH4765" s="128" t="e">
        <f>VLOOKUP(B4764,'Ma sector'!A:E,5,0)</f>
        <v>#N/A</v>
      </c>
    </row>
    <row r="4766" spans="34:34">
      <c r="AH4766" s="128" t="e">
        <f>VLOOKUP(B4765,'Ma sector'!A:E,5,0)</f>
        <v>#N/A</v>
      </c>
    </row>
    <row r="4767" spans="34:34">
      <c r="AH4767" s="128" t="e">
        <f>VLOOKUP(B4766,'Ma sector'!A:E,5,0)</f>
        <v>#N/A</v>
      </c>
    </row>
    <row r="4768" spans="34:34">
      <c r="AH4768" s="128" t="e">
        <f>VLOOKUP(B4767,'Ma sector'!A:E,5,0)</f>
        <v>#N/A</v>
      </c>
    </row>
    <row r="4769" spans="34:34">
      <c r="AH4769" s="128" t="e">
        <f>VLOOKUP(B4768,'Ma sector'!A:E,5,0)</f>
        <v>#N/A</v>
      </c>
    </row>
    <row r="4770" spans="34:34">
      <c r="AH4770" s="128" t="e">
        <f>VLOOKUP(B4769,'Ma sector'!A:E,5,0)</f>
        <v>#N/A</v>
      </c>
    </row>
    <row r="4771" spans="34:34">
      <c r="AH4771" s="128" t="e">
        <f>VLOOKUP(B4770,'Ma sector'!A:E,5,0)</f>
        <v>#N/A</v>
      </c>
    </row>
    <row r="4772" spans="34:34">
      <c r="AH4772" s="128" t="e">
        <f>VLOOKUP(B4771,'Ma sector'!A:E,5,0)</f>
        <v>#N/A</v>
      </c>
    </row>
    <row r="4773" spans="34:34">
      <c r="AH4773" s="128" t="e">
        <f>VLOOKUP(B4772,'Ma sector'!A:E,5,0)</f>
        <v>#N/A</v>
      </c>
    </row>
    <row r="4774" spans="34:34">
      <c r="AH4774" s="128" t="e">
        <f>VLOOKUP(B4773,'Ma sector'!A:E,5,0)</f>
        <v>#N/A</v>
      </c>
    </row>
    <row r="4775" spans="34:34">
      <c r="AH4775" s="128" t="e">
        <f>VLOOKUP(B4774,'Ma sector'!A:E,5,0)</f>
        <v>#N/A</v>
      </c>
    </row>
    <row r="4776" spans="34:34">
      <c r="AH4776" s="128" t="e">
        <f>VLOOKUP(B4775,'Ma sector'!A:E,5,0)</f>
        <v>#N/A</v>
      </c>
    </row>
    <row r="4777" spans="34:34">
      <c r="AH4777" s="128" t="e">
        <f>VLOOKUP(B4776,'Ma sector'!A:E,5,0)</f>
        <v>#N/A</v>
      </c>
    </row>
    <row r="4778" spans="34:34">
      <c r="AH4778" s="128" t="e">
        <f>VLOOKUP(B4777,'Ma sector'!A:E,5,0)</f>
        <v>#N/A</v>
      </c>
    </row>
    <row r="4779" spans="34:34">
      <c r="AH4779" s="128" t="e">
        <f>VLOOKUP(B4778,'Ma sector'!A:E,5,0)</f>
        <v>#N/A</v>
      </c>
    </row>
    <row r="4780" spans="34:34">
      <c r="AH4780" s="128" t="e">
        <f>VLOOKUP(B4779,'Ma sector'!A:E,5,0)</f>
        <v>#N/A</v>
      </c>
    </row>
    <row r="4781" spans="34:34">
      <c r="AH4781" s="128" t="e">
        <f>VLOOKUP(B4780,'Ma sector'!A:E,5,0)</f>
        <v>#N/A</v>
      </c>
    </row>
    <row r="4782" spans="34:34">
      <c r="AH4782" s="128" t="e">
        <f>VLOOKUP(B4781,'Ma sector'!A:E,5,0)</f>
        <v>#N/A</v>
      </c>
    </row>
    <row r="4783" spans="34:34">
      <c r="AH4783" s="128" t="e">
        <f>VLOOKUP(B4782,'Ma sector'!A:E,5,0)</f>
        <v>#N/A</v>
      </c>
    </row>
    <row r="4784" spans="34:34">
      <c r="AH4784" s="128" t="e">
        <f>VLOOKUP(B4783,'Ma sector'!A:E,5,0)</f>
        <v>#N/A</v>
      </c>
    </row>
    <row r="4785" spans="34:34">
      <c r="AH4785" s="128" t="e">
        <f>VLOOKUP(B4784,'Ma sector'!A:E,5,0)</f>
        <v>#N/A</v>
      </c>
    </row>
    <row r="4786" spans="34:34">
      <c r="AH4786" s="128" t="e">
        <f>VLOOKUP(B4785,'Ma sector'!A:E,5,0)</f>
        <v>#N/A</v>
      </c>
    </row>
    <row r="4787" spans="34:34">
      <c r="AH4787" s="128" t="e">
        <f>VLOOKUP(B4786,'Ma sector'!A:E,5,0)</f>
        <v>#N/A</v>
      </c>
    </row>
    <row r="4788" spans="34:34">
      <c r="AH4788" s="128" t="e">
        <f>VLOOKUP(B4787,'Ma sector'!A:E,5,0)</f>
        <v>#N/A</v>
      </c>
    </row>
    <row r="4789" spans="34:34">
      <c r="AH4789" s="128" t="e">
        <f>VLOOKUP(B4788,'Ma sector'!A:E,5,0)</f>
        <v>#N/A</v>
      </c>
    </row>
    <row r="4790" spans="34:34">
      <c r="AH4790" s="128" t="e">
        <f>VLOOKUP(B4789,'Ma sector'!A:E,5,0)</f>
        <v>#N/A</v>
      </c>
    </row>
    <row r="4791" spans="34:34">
      <c r="AH4791" s="128" t="e">
        <f>VLOOKUP(B4790,'Ma sector'!A:E,5,0)</f>
        <v>#N/A</v>
      </c>
    </row>
    <row r="4792" spans="34:34">
      <c r="AH4792" s="128" t="e">
        <f>VLOOKUP(B4791,'Ma sector'!A:E,5,0)</f>
        <v>#N/A</v>
      </c>
    </row>
    <row r="4793" spans="34:34">
      <c r="AH4793" s="128" t="e">
        <f>VLOOKUP(B4792,'Ma sector'!A:E,5,0)</f>
        <v>#N/A</v>
      </c>
    </row>
    <row r="4794" spans="34:34">
      <c r="AH4794" s="128" t="e">
        <f>VLOOKUP(B4793,'Ma sector'!A:E,5,0)</f>
        <v>#N/A</v>
      </c>
    </row>
    <row r="4795" spans="34:34">
      <c r="AH4795" s="128" t="e">
        <f>VLOOKUP(B4794,'Ma sector'!A:E,5,0)</f>
        <v>#N/A</v>
      </c>
    </row>
    <row r="4796" spans="34:34">
      <c r="AH4796" s="128" t="e">
        <f>VLOOKUP(B4795,'Ma sector'!A:E,5,0)</f>
        <v>#N/A</v>
      </c>
    </row>
    <row r="4797" spans="34:34">
      <c r="AH4797" s="128" t="e">
        <f>VLOOKUP(B4796,'Ma sector'!A:E,5,0)</f>
        <v>#N/A</v>
      </c>
    </row>
    <row r="4798" spans="34:34">
      <c r="AH4798" s="128" t="e">
        <f>VLOOKUP(B4797,'Ma sector'!A:E,5,0)</f>
        <v>#N/A</v>
      </c>
    </row>
    <row r="4799" spans="34:34">
      <c r="AH4799" s="128" t="e">
        <f>VLOOKUP(B4798,'Ma sector'!A:E,5,0)</f>
        <v>#N/A</v>
      </c>
    </row>
    <row r="4800" spans="34:34">
      <c r="AH4800" s="128" t="e">
        <f>VLOOKUP(B4799,'Ma sector'!A:E,5,0)</f>
        <v>#N/A</v>
      </c>
    </row>
    <row r="4801" spans="34:34">
      <c r="AH4801" s="128" t="e">
        <f>VLOOKUP(B4800,'Ma sector'!A:E,5,0)</f>
        <v>#N/A</v>
      </c>
    </row>
    <row r="4802" spans="34:34">
      <c r="AH4802" s="128" t="e">
        <f>VLOOKUP(B4801,'Ma sector'!A:E,5,0)</f>
        <v>#N/A</v>
      </c>
    </row>
    <row r="4803" spans="34:34">
      <c r="AH4803" s="128" t="e">
        <f>VLOOKUP(B4802,'Ma sector'!A:E,5,0)</f>
        <v>#N/A</v>
      </c>
    </row>
    <row r="4804" spans="34:34">
      <c r="AH4804" s="128" t="e">
        <f>VLOOKUP(B4803,'Ma sector'!A:E,5,0)</f>
        <v>#N/A</v>
      </c>
    </row>
    <row r="4805" spans="34:34">
      <c r="AH4805" s="128" t="e">
        <f>VLOOKUP(B4804,'Ma sector'!A:E,5,0)</f>
        <v>#N/A</v>
      </c>
    </row>
    <row r="4806" spans="34:34">
      <c r="AH4806" s="128" t="e">
        <f>VLOOKUP(B4805,'Ma sector'!A:E,5,0)</f>
        <v>#N/A</v>
      </c>
    </row>
    <row r="4807" spans="34:34">
      <c r="AH4807" s="128" t="e">
        <f>VLOOKUP(B4806,'Ma sector'!A:E,5,0)</f>
        <v>#N/A</v>
      </c>
    </row>
    <row r="4808" spans="34:34">
      <c r="AH4808" s="128" t="e">
        <f>VLOOKUP(B4807,'Ma sector'!A:E,5,0)</f>
        <v>#N/A</v>
      </c>
    </row>
    <row r="4809" spans="34:34">
      <c r="AH4809" s="128" t="e">
        <f>VLOOKUP(B4808,'Ma sector'!A:E,5,0)</f>
        <v>#N/A</v>
      </c>
    </row>
    <row r="4810" spans="34:34">
      <c r="AH4810" s="128" t="e">
        <f>VLOOKUP(B4809,'Ma sector'!A:E,5,0)</f>
        <v>#N/A</v>
      </c>
    </row>
    <row r="4811" spans="34:34">
      <c r="AH4811" s="128" t="e">
        <f>VLOOKUP(B4810,'Ma sector'!A:E,5,0)</f>
        <v>#N/A</v>
      </c>
    </row>
    <row r="4812" spans="34:34">
      <c r="AH4812" s="128" t="e">
        <f>VLOOKUP(B4811,'Ma sector'!A:E,5,0)</f>
        <v>#N/A</v>
      </c>
    </row>
    <row r="4813" spans="34:34">
      <c r="AH4813" s="128" t="e">
        <f>VLOOKUP(B4812,'Ma sector'!A:E,5,0)</f>
        <v>#N/A</v>
      </c>
    </row>
    <row r="4814" spans="34:34">
      <c r="AH4814" s="128" t="e">
        <f>VLOOKUP(B4813,'Ma sector'!A:E,5,0)</f>
        <v>#N/A</v>
      </c>
    </row>
    <row r="4815" spans="34:34">
      <c r="AH4815" s="128" t="e">
        <f>VLOOKUP(B4814,'Ma sector'!A:E,5,0)</f>
        <v>#N/A</v>
      </c>
    </row>
    <row r="4816" spans="34:34">
      <c r="AH4816" s="128" t="e">
        <f>VLOOKUP(B4815,'Ma sector'!A:E,5,0)</f>
        <v>#N/A</v>
      </c>
    </row>
    <row r="4817" spans="34:34">
      <c r="AH4817" s="128" t="e">
        <f>VLOOKUP(B4816,'Ma sector'!A:E,5,0)</f>
        <v>#N/A</v>
      </c>
    </row>
    <row r="4818" spans="34:34">
      <c r="AH4818" s="128" t="e">
        <f>VLOOKUP(B4817,'Ma sector'!A:E,5,0)</f>
        <v>#N/A</v>
      </c>
    </row>
    <row r="4819" spans="34:34">
      <c r="AH4819" s="128" t="e">
        <f>VLOOKUP(B4818,'Ma sector'!A:E,5,0)</f>
        <v>#N/A</v>
      </c>
    </row>
    <row r="4820" spans="34:34">
      <c r="AH4820" s="128" t="e">
        <f>VLOOKUP(B4819,'Ma sector'!A:E,5,0)</f>
        <v>#N/A</v>
      </c>
    </row>
    <row r="4821" spans="34:34">
      <c r="AH4821" s="128" t="e">
        <f>VLOOKUP(B4820,'Ma sector'!A:E,5,0)</f>
        <v>#N/A</v>
      </c>
    </row>
    <row r="4822" spans="34:34">
      <c r="AH4822" s="128" t="e">
        <f>VLOOKUP(B4821,'Ma sector'!A:E,5,0)</f>
        <v>#N/A</v>
      </c>
    </row>
    <row r="4823" spans="34:34">
      <c r="AH4823" s="128" t="e">
        <f>VLOOKUP(B4822,'Ma sector'!A:E,5,0)</f>
        <v>#N/A</v>
      </c>
    </row>
    <row r="4824" spans="34:34">
      <c r="AH4824" s="128" t="e">
        <f>VLOOKUP(B4823,'Ma sector'!A:E,5,0)</f>
        <v>#N/A</v>
      </c>
    </row>
    <row r="4825" spans="34:34">
      <c r="AH4825" s="128" t="e">
        <f>VLOOKUP(B4824,'Ma sector'!A:E,5,0)</f>
        <v>#N/A</v>
      </c>
    </row>
    <row r="4826" spans="34:34">
      <c r="AH4826" s="128" t="e">
        <f>VLOOKUP(B4825,'Ma sector'!A:E,5,0)</f>
        <v>#N/A</v>
      </c>
    </row>
    <row r="4827" spans="34:34">
      <c r="AH4827" s="128" t="e">
        <f>VLOOKUP(B4826,'Ma sector'!A:E,5,0)</f>
        <v>#N/A</v>
      </c>
    </row>
    <row r="4828" spans="34:34">
      <c r="AH4828" s="128" t="e">
        <f>VLOOKUP(B4827,'Ma sector'!A:E,5,0)</f>
        <v>#N/A</v>
      </c>
    </row>
    <row r="4829" spans="34:34">
      <c r="AH4829" s="128" t="e">
        <f>VLOOKUP(B4828,'Ma sector'!A:E,5,0)</f>
        <v>#N/A</v>
      </c>
    </row>
    <row r="4830" spans="34:34">
      <c r="AH4830" s="128" t="e">
        <f>VLOOKUP(B4829,'Ma sector'!A:E,5,0)</f>
        <v>#N/A</v>
      </c>
    </row>
    <row r="4831" spans="34:34">
      <c r="AH4831" s="128" t="e">
        <f>VLOOKUP(B4830,'Ma sector'!A:E,5,0)</f>
        <v>#N/A</v>
      </c>
    </row>
    <row r="4832" spans="34:34">
      <c r="AH4832" s="128" t="e">
        <f>VLOOKUP(B4831,'Ma sector'!A:E,5,0)</f>
        <v>#N/A</v>
      </c>
    </row>
    <row r="4833" spans="34:34">
      <c r="AH4833" s="128" t="e">
        <f>VLOOKUP(B4832,'Ma sector'!A:E,5,0)</f>
        <v>#N/A</v>
      </c>
    </row>
    <row r="4834" spans="34:34">
      <c r="AH4834" s="128" t="e">
        <f>VLOOKUP(B4833,'Ma sector'!A:E,5,0)</f>
        <v>#N/A</v>
      </c>
    </row>
    <row r="4835" spans="34:34">
      <c r="AH4835" s="128" t="e">
        <f>VLOOKUP(B4834,'Ma sector'!A:E,5,0)</f>
        <v>#N/A</v>
      </c>
    </row>
    <row r="4836" spans="34:34">
      <c r="AH4836" s="128" t="e">
        <f>VLOOKUP(B4835,'Ma sector'!A:E,5,0)</f>
        <v>#N/A</v>
      </c>
    </row>
    <row r="4837" spans="34:34">
      <c r="AH4837" s="128" t="e">
        <f>VLOOKUP(B4836,'Ma sector'!A:E,5,0)</f>
        <v>#N/A</v>
      </c>
    </row>
    <row r="4838" spans="34:34">
      <c r="AH4838" s="128" t="e">
        <f>VLOOKUP(B4837,'Ma sector'!A:E,5,0)</f>
        <v>#N/A</v>
      </c>
    </row>
    <row r="4839" spans="34:34">
      <c r="AH4839" s="128" t="e">
        <f>VLOOKUP(B4838,'Ma sector'!A:E,5,0)</f>
        <v>#N/A</v>
      </c>
    </row>
    <row r="4840" spans="34:34">
      <c r="AH4840" s="128" t="e">
        <f>VLOOKUP(B4839,'Ma sector'!A:E,5,0)</f>
        <v>#N/A</v>
      </c>
    </row>
    <row r="4841" spans="34:34">
      <c r="AH4841" s="128" t="e">
        <f>VLOOKUP(B4840,'Ma sector'!A:E,5,0)</f>
        <v>#N/A</v>
      </c>
    </row>
    <row r="4842" spans="34:34">
      <c r="AH4842" s="128" t="e">
        <f>VLOOKUP(B4841,'Ma sector'!A:E,5,0)</f>
        <v>#N/A</v>
      </c>
    </row>
    <row r="4843" spans="34:34">
      <c r="AH4843" s="128" t="e">
        <f>VLOOKUP(B4842,'Ma sector'!A:E,5,0)</f>
        <v>#N/A</v>
      </c>
    </row>
    <row r="4844" spans="34:34">
      <c r="AH4844" s="128" t="e">
        <f>VLOOKUP(B4843,'Ma sector'!A:E,5,0)</f>
        <v>#N/A</v>
      </c>
    </row>
    <row r="4845" spans="34:34">
      <c r="AH4845" s="128" t="e">
        <f>VLOOKUP(B4844,'Ma sector'!A:E,5,0)</f>
        <v>#N/A</v>
      </c>
    </row>
    <row r="4846" spans="34:34">
      <c r="AH4846" s="128" t="e">
        <f>VLOOKUP(B4845,'Ma sector'!A:E,5,0)</f>
        <v>#N/A</v>
      </c>
    </row>
    <row r="4847" spans="34:34">
      <c r="AH4847" s="128" t="e">
        <f>VLOOKUP(B4846,'Ma sector'!A:E,5,0)</f>
        <v>#N/A</v>
      </c>
    </row>
    <row r="4848" spans="34:34">
      <c r="AH4848" s="128" t="e">
        <f>VLOOKUP(B4847,'Ma sector'!A:E,5,0)</f>
        <v>#N/A</v>
      </c>
    </row>
    <row r="4849" spans="34:34">
      <c r="AH4849" s="128" t="e">
        <f>VLOOKUP(B4848,'Ma sector'!A:E,5,0)</f>
        <v>#N/A</v>
      </c>
    </row>
    <row r="4850" spans="34:34">
      <c r="AH4850" s="128" t="e">
        <f>VLOOKUP(B4849,'Ma sector'!A:E,5,0)</f>
        <v>#N/A</v>
      </c>
    </row>
    <row r="4851" spans="34:34">
      <c r="AH4851" s="128" t="e">
        <f>VLOOKUP(B4850,'Ma sector'!A:E,5,0)</f>
        <v>#N/A</v>
      </c>
    </row>
    <row r="4852" spans="34:34">
      <c r="AH4852" s="128" t="e">
        <f>VLOOKUP(B4851,'Ma sector'!A:E,5,0)</f>
        <v>#N/A</v>
      </c>
    </row>
    <row r="4853" spans="34:34">
      <c r="AH4853" s="128" t="e">
        <f>VLOOKUP(B4852,'Ma sector'!A:E,5,0)</f>
        <v>#N/A</v>
      </c>
    </row>
    <row r="4854" spans="34:34">
      <c r="AH4854" s="128" t="e">
        <f>VLOOKUP(B4853,'Ma sector'!A:E,5,0)</f>
        <v>#N/A</v>
      </c>
    </row>
    <row r="4855" spans="34:34">
      <c r="AH4855" s="128" t="e">
        <f>VLOOKUP(B4854,'Ma sector'!A:E,5,0)</f>
        <v>#N/A</v>
      </c>
    </row>
    <row r="4856" spans="34:34">
      <c r="AH4856" s="128" t="e">
        <f>VLOOKUP(B4855,'Ma sector'!A:E,5,0)</f>
        <v>#N/A</v>
      </c>
    </row>
    <row r="4857" spans="34:34">
      <c r="AH4857" s="128" t="e">
        <f>VLOOKUP(B4856,'Ma sector'!A:E,5,0)</f>
        <v>#N/A</v>
      </c>
    </row>
    <row r="4858" spans="34:34">
      <c r="AH4858" s="128" t="e">
        <f>VLOOKUP(B4857,'Ma sector'!A:E,5,0)</f>
        <v>#N/A</v>
      </c>
    </row>
    <row r="4859" spans="34:34">
      <c r="AH4859" s="128" t="e">
        <f>VLOOKUP(B4858,'Ma sector'!A:E,5,0)</f>
        <v>#N/A</v>
      </c>
    </row>
    <row r="4860" spans="34:34">
      <c r="AH4860" s="128" t="e">
        <f>VLOOKUP(B4859,'Ma sector'!A:E,5,0)</f>
        <v>#N/A</v>
      </c>
    </row>
    <row r="4861" spans="34:34">
      <c r="AH4861" s="128" t="e">
        <f>VLOOKUP(B4860,'Ma sector'!A:E,5,0)</f>
        <v>#N/A</v>
      </c>
    </row>
    <row r="4862" spans="34:34">
      <c r="AH4862" s="128" t="e">
        <f>VLOOKUP(B4861,'Ma sector'!A:E,5,0)</f>
        <v>#N/A</v>
      </c>
    </row>
    <row r="4863" spans="34:34">
      <c r="AH4863" s="128" t="e">
        <f>VLOOKUP(B4862,'Ma sector'!A:E,5,0)</f>
        <v>#N/A</v>
      </c>
    </row>
    <row r="4864" spans="34:34">
      <c r="AH4864" s="128" t="e">
        <f>VLOOKUP(B4863,'Ma sector'!A:E,5,0)</f>
        <v>#N/A</v>
      </c>
    </row>
    <row r="4865" spans="34:34">
      <c r="AH4865" s="128" t="e">
        <f>VLOOKUP(B4864,'Ma sector'!A:E,5,0)</f>
        <v>#N/A</v>
      </c>
    </row>
    <row r="4866" spans="34:34">
      <c r="AH4866" s="128" t="e">
        <f>VLOOKUP(B4865,'Ma sector'!A:E,5,0)</f>
        <v>#N/A</v>
      </c>
    </row>
    <row r="4867" spans="34:34">
      <c r="AH4867" s="128" t="e">
        <f>VLOOKUP(B4866,'Ma sector'!A:E,5,0)</f>
        <v>#N/A</v>
      </c>
    </row>
    <row r="4868" spans="34:34">
      <c r="AH4868" s="128" t="e">
        <f>VLOOKUP(B4867,'Ma sector'!A:E,5,0)</f>
        <v>#N/A</v>
      </c>
    </row>
    <row r="4869" spans="34:34">
      <c r="AH4869" s="128" t="e">
        <f>VLOOKUP(B4868,'Ma sector'!A:E,5,0)</f>
        <v>#N/A</v>
      </c>
    </row>
    <row r="4870" spans="34:34">
      <c r="AH4870" s="128" t="e">
        <f>VLOOKUP(B4869,'Ma sector'!A:E,5,0)</f>
        <v>#N/A</v>
      </c>
    </row>
    <row r="4871" spans="34:34">
      <c r="AH4871" s="128" t="e">
        <f>VLOOKUP(B4870,'Ma sector'!A:E,5,0)</f>
        <v>#N/A</v>
      </c>
    </row>
    <row r="4872" spans="34:34">
      <c r="AH4872" s="128" t="e">
        <f>VLOOKUP(B4871,'Ma sector'!A:E,5,0)</f>
        <v>#N/A</v>
      </c>
    </row>
    <row r="4873" spans="34:34">
      <c r="AH4873" s="128" t="e">
        <f>VLOOKUP(B4872,'Ma sector'!A:E,5,0)</f>
        <v>#N/A</v>
      </c>
    </row>
    <row r="4874" spans="34:34">
      <c r="AH4874" s="128" t="e">
        <f>VLOOKUP(B4873,'Ma sector'!A:E,5,0)</f>
        <v>#N/A</v>
      </c>
    </row>
    <row r="4875" spans="34:34">
      <c r="AH4875" s="128" t="e">
        <f>VLOOKUP(B4874,'Ma sector'!A:E,5,0)</f>
        <v>#N/A</v>
      </c>
    </row>
    <row r="4876" spans="34:34">
      <c r="AH4876" s="128" t="e">
        <f>VLOOKUP(B4875,'Ma sector'!A:E,5,0)</f>
        <v>#N/A</v>
      </c>
    </row>
    <row r="4877" spans="34:34">
      <c r="AH4877" s="128" t="e">
        <f>VLOOKUP(B4876,'Ma sector'!A:E,5,0)</f>
        <v>#N/A</v>
      </c>
    </row>
    <row r="4878" spans="34:34">
      <c r="AH4878" s="128" t="e">
        <f>VLOOKUP(B4877,'Ma sector'!A:E,5,0)</f>
        <v>#N/A</v>
      </c>
    </row>
    <row r="4879" spans="34:34">
      <c r="AH4879" s="128" t="e">
        <f>VLOOKUP(B4878,'Ma sector'!A:E,5,0)</f>
        <v>#N/A</v>
      </c>
    </row>
    <row r="4880" spans="34:34">
      <c r="AH4880" s="128" t="e">
        <f>VLOOKUP(B4879,'Ma sector'!A:E,5,0)</f>
        <v>#N/A</v>
      </c>
    </row>
    <row r="4881" spans="34:34">
      <c r="AH4881" s="128" t="e">
        <f>VLOOKUP(B4880,'Ma sector'!A:E,5,0)</f>
        <v>#N/A</v>
      </c>
    </row>
    <row r="4882" spans="34:34">
      <c r="AH4882" s="128" t="e">
        <f>VLOOKUP(B4881,'Ma sector'!A:E,5,0)</f>
        <v>#N/A</v>
      </c>
    </row>
    <row r="4883" spans="34:34">
      <c r="AH4883" s="128" t="e">
        <f>VLOOKUP(B4882,'Ma sector'!A:E,5,0)</f>
        <v>#N/A</v>
      </c>
    </row>
    <row r="4884" spans="34:34">
      <c r="AH4884" s="128" t="e">
        <f>VLOOKUP(B4883,'Ma sector'!A:E,5,0)</f>
        <v>#N/A</v>
      </c>
    </row>
    <row r="4885" spans="34:34">
      <c r="AH4885" s="128" t="e">
        <f>VLOOKUP(B4884,'Ma sector'!A:E,5,0)</f>
        <v>#N/A</v>
      </c>
    </row>
    <row r="4886" spans="34:34">
      <c r="AH4886" s="128" t="e">
        <f>VLOOKUP(B4885,'Ma sector'!A:E,5,0)</f>
        <v>#N/A</v>
      </c>
    </row>
    <row r="4887" spans="34:34">
      <c r="AH4887" s="128" t="e">
        <f>VLOOKUP(B4886,'Ma sector'!A:E,5,0)</f>
        <v>#N/A</v>
      </c>
    </row>
    <row r="4888" spans="34:34">
      <c r="AH4888" s="128" t="e">
        <f>VLOOKUP(B4887,'Ma sector'!A:E,5,0)</f>
        <v>#N/A</v>
      </c>
    </row>
    <row r="4889" spans="34:34">
      <c r="AH4889" s="128" t="e">
        <f>VLOOKUP(B4888,'Ma sector'!A:E,5,0)</f>
        <v>#N/A</v>
      </c>
    </row>
    <row r="4890" spans="34:34">
      <c r="AH4890" s="128" t="e">
        <f>VLOOKUP(B4889,'Ma sector'!A:E,5,0)</f>
        <v>#N/A</v>
      </c>
    </row>
    <row r="4891" spans="34:34">
      <c r="AH4891" s="128" t="e">
        <f>VLOOKUP(B4890,'Ma sector'!A:E,5,0)</f>
        <v>#N/A</v>
      </c>
    </row>
    <row r="4892" spans="34:34">
      <c r="AH4892" s="128" t="e">
        <f>VLOOKUP(B4891,'Ma sector'!A:E,5,0)</f>
        <v>#N/A</v>
      </c>
    </row>
    <row r="4893" spans="34:34">
      <c r="AH4893" s="128" t="e">
        <f>VLOOKUP(B4892,'Ma sector'!A:E,5,0)</f>
        <v>#N/A</v>
      </c>
    </row>
    <row r="4894" spans="34:34">
      <c r="AH4894" s="128" t="e">
        <f>VLOOKUP(B4893,'Ma sector'!A:E,5,0)</f>
        <v>#N/A</v>
      </c>
    </row>
    <row r="4895" spans="34:34">
      <c r="AH4895" s="128" t="e">
        <f>VLOOKUP(B4894,'Ma sector'!A:E,5,0)</f>
        <v>#N/A</v>
      </c>
    </row>
    <row r="4896" spans="34:34">
      <c r="AH4896" s="128" t="e">
        <f>VLOOKUP(B4895,'Ma sector'!A:E,5,0)</f>
        <v>#N/A</v>
      </c>
    </row>
    <row r="4897" spans="34:34">
      <c r="AH4897" s="128" t="e">
        <f>VLOOKUP(B4896,'Ma sector'!A:E,5,0)</f>
        <v>#N/A</v>
      </c>
    </row>
    <row r="4898" spans="34:34">
      <c r="AH4898" s="128" t="e">
        <f>VLOOKUP(B4897,'Ma sector'!A:E,5,0)</f>
        <v>#N/A</v>
      </c>
    </row>
    <row r="4899" spans="34:34">
      <c r="AH4899" s="128" t="e">
        <f>VLOOKUP(B4898,'Ma sector'!A:E,5,0)</f>
        <v>#N/A</v>
      </c>
    </row>
    <row r="4900" spans="34:34">
      <c r="AH4900" s="128" t="e">
        <f>VLOOKUP(B4899,'Ma sector'!A:E,5,0)</f>
        <v>#N/A</v>
      </c>
    </row>
    <row r="4901" spans="34:34">
      <c r="AH4901" s="128" t="e">
        <f>VLOOKUP(B4900,'Ma sector'!A:E,5,0)</f>
        <v>#N/A</v>
      </c>
    </row>
    <row r="4902" spans="34:34">
      <c r="AH4902" s="128" t="e">
        <f>VLOOKUP(B4901,'Ma sector'!A:E,5,0)</f>
        <v>#N/A</v>
      </c>
    </row>
    <row r="4903" spans="34:34">
      <c r="AH4903" s="128" t="e">
        <f>VLOOKUP(B4902,'Ma sector'!A:E,5,0)</f>
        <v>#N/A</v>
      </c>
    </row>
    <row r="4904" spans="34:34">
      <c r="AH4904" s="128" t="e">
        <f>VLOOKUP(B4903,'Ma sector'!A:E,5,0)</f>
        <v>#N/A</v>
      </c>
    </row>
    <row r="4905" spans="34:34">
      <c r="AH4905" s="128" t="e">
        <f>VLOOKUP(B4904,'Ma sector'!A:E,5,0)</f>
        <v>#N/A</v>
      </c>
    </row>
    <row r="4906" spans="34:34">
      <c r="AH4906" s="128" t="e">
        <f>VLOOKUP(B4905,'Ma sector'!A:E,5,0)</f>
        <v>#N/A</v>
      </c>
    </row>
    <row r="4907" spans="34:34">
      <c r="AH4907" s="128" t="e">
        <f>VLOOKUP(B4906,'Ma sector'!A:E,5,0)</f>
        <v>#N/A</v>
      </c>
    </row>
    <row r="4908" spans="34:34">
      <c r="AH4908" s="128" t="e">
        <f>VLOOKUP(B4907,'Ma sector'!A:E,5,0)</f>
        <v>#N/A</v>
      </c>
    </row>
    <row r="4909" spans="34:34">
      <c r="AH4909" s="128" t="e">
        <f>VLOOKUP(B4908,'Ma sector'!A:E,5,0)</f>
        <v>#N/A</v>
      </c>
    </row>
    <row r="4910" spans="34:34">
      <c r="AH4910" s="128" t="e">
        <f>VLOOKUP(B4909,'Ma sector'!A:E,5,0)</f>
        <v>#N/A</v>
      </c>
    </row>
    <row r="4911" spans="34:34">
      <c r="AH4911" s="128" t="e">
        <f>VLOOKUP(B4910,'Ma sector'!A:E,5,0)</f>
        <v>#N/A</v>
      </c>
    </row>
    <row r="4912" spans="34:34">
      <c r="AH4912" s="128" t="e">
        <f>VLOOKUP(B4911,'Ma sector'!A:E,5,0)</f>
        <v>#N/A</v>
      </c>
    </row>
    <row r="4913" spans="34:34">
      <c r="AH4913" s="128" t="e">
        <f>VLOOKUP(B4912,'Ma sector'!A:E,5,0)</f>
        <v>#N/A</v>
      </c>
    </row>
    <row r="4914" spans="34:34">
      <c r="AH4914" s="128" t="e">
        <f>VLOOKUP(B4913,'Ma sector'!A:E,5,0)</f>
        <v>#N/A</v>
      </c>
    </row>
    <row r="4915" spans="34:34">
      <c r="AH4915" s="128" t="e">
        <f>VLOOKUP(B4914,'Ma sector'!A:E,5,0)</f>
        <v>#N/A</v>
      </c>
    </row>
    <row r="4916" spans="34:34">
      <c r="AH4916" s="128" t="e">
        <f>VLOOKUP(B4915,'Ma sector'!A:E,5,0)</f>
        <v>#N/A</v>
      </c>
    </row>
    <row r="4917" spans="34:34">
      <c r="AH4917" s="128" t="e">
        <f>VLOOKUP(B4916,'Ma sector'!A:E,5,0)</f>
        <v>#N/A</v>
      </c>
    </row>
    <row r="4918" spans="34:34">
      <c r="AH4918" s="128" t="e">
        <f>VLOOKUP(B4917,'Ma sector'!A:E,5,0)</f>
        <v>#N/A</v>
      </c>
    </row>
    <row r="4919" spans="34:34">
      <c r="AH4919" s="128" t="e">
        <f>VLOOKUP(B4918,'Ma sector'!A:E,5,0)</f>
        <v>#N/A</v>
      </c>
    </row>
    <row r="4920" spans="34:34">
      <c r="AH4920" s="128" t="e">
        <f>VLOOKUP(B4919,'Ma sector'!A:E,5,0)</f>
        <v>#N/A</v>
      </c>
    </row>
    <row r="4921" spans="34:34">
      <c r="AH4921" s="128" t="e">
        <f>VLOOKUP(B4920,'Ma sector'!A:E,5,0)</f>
        <v>#N/A</v>
      </c>
    </row>
    <row r="4922" spans="34:34">
      <c r="AH4922" s="128" t="e">
        <f>VLOOKUP(B4921,'Ma sector'!A:E,5,0)</f>
        <v>#N/A</v>
      </c>
    </row>
    <row r="4923" spans="34:34">
      <c r="AH4923" s="128" t="e">
        <f>VLOOKUP(B4922,'Ma sector'!A:E,5,0)</f>
        <v>#N/A</v>
      </c>
    </row>
    <row r="4924" spans="34:34">
      <c r="AH4924" s="128" t="e">
        <f>VLOOKUP(B4923,'Ma sector'!A:E,5,0)</f>
        <v>#N/A</v>
      </c>
    </row>
    <row r="4925" spans="34:34">
      <c r="AH4925" s="128" t="e">
        <f>VLOOKUP(B4924,'Ma sector'!A:E,5,0)</f>
        <v>#N/A</v>
      </c>
    </row>
    <row r="4926" spans="34:34">
      <c r="AH4926" s="128" t="e">
        <f>VLOOKUP(B4925,'Ma sector'!A:E,5,0)</f>
        <v>#N/A</v>
      </c>
    </row>
    <row r="4927" spans="34:34">
      <c r="AH4927" s="128" t="e">
        <f>VLOOKUP(B4926,'Ma sector'!A:E,5,0)</f>
        <v>#N/A</v>
      </c>
    </row>
    <row r="4928" spans="34:34">
      <c r="AH4928" s="128" t="e">
        <f>VLOOKUP(B4927,'Ma sector'!A:E,5,0)</f>
        <v>#N/A</v>
      </c>
    </row>
    <row r="4929" spans="34:34">
      <c r="AH4929" s="128" t="e">
        <f>VLOOKUP(B4928,'Ma sector'!A:E,5,0)</f>
        <v>#N/A</v>
      </c>
    </row>
    <row r="4930" spans="34:34">
      <c r="AH4930" s="128" t="e">
        <f>VLOOKUP(B4929,'Ma sector'!A:E,5,0)</f>
        <v>#N/A</v>
      </c>
    </row>
    <row r="4931" spans="34:34">
      <c r="AH4931" s="128" t="e">
        <f>VLOOKUP(B4930,'Ma sector'!A:E,5,0)</f>
        <v>#N/A</v>
      </c>
    </row>
    <row r="4932" spans="34:34">
      <c r="AH4932" s="128" t="e">
        <f>VLOOKUP(B4931,'Ma sector'!A:E,5,0)</f>
        <v>#N/A</v>
      </c>
    </row>
    <row r="4933" spans="34:34">
      <c r="AH4933" s="128" t="e">
        <f>VLOOKUP(B4932,'Ma sector'!A:E,5,0)</f>
        <v>#N/A</v>
      </c>
    </row>
    <row r="4934" spans="34:34">
      <c r="AH4934" s="128" t="e">
        <f>VLOOKUP(B4933,'Ma sector'!A:E,5,0)</f>
        <v>#N/A</v>
      </c>
    </row>
    <row r="4935" spans="34:34">
      <c r="AH4935" s="128" t="e">
        <f>VLOOKUP(B4934,'Ma sector'!A:E,5,0)</f>
        <v>#N/A</v>
      </c>
    </row>
    <row r="4936" spans="34:34">
      <c r="AH4936" s="128" t="e">
        <f>VLOOKUP(B4935,'Ma sector'!A:E,5,0)</f>
        <v>#N/A</v>
      </c>
    </row>
    <row r="4937" spans="34:34">
      <c r="AH4937" s="128" t="e">
        <f>VLOOKUP(B4936,'Ma sector'!A:E,5,0)</f>
        <v>#N/A</v>
      </c>
    </row>
    <row r="4938" spans="34:34">
      <c r="AH4938" s="128" t="e">
        <f>VLOOKUP(B4937,'Ma sector'!A:E,5,0)</f>
        <v>#N/A</v>
      </c>
    </row>
    <row r="4939" spans="34:34">
      <c r="AH4939" s="128" t="e">
        <f>VLOOKUP(B4938,'Ma sector'!A:E,5,0)</f>
        <v>#N/A</v>
      </c>
    </row>
    <row r="4940" spans="34:34">
      <c r="AH4940" s="128" t="e">
        <f>VLOOKUP(B4939,'Ma sector'!A:E,5,0)</f>
        <v>#N/A</v>
      </c>
    </row>
    <row r="4941" spans="34:34">
      <c r="AH4941" s="128" t="e">
        <f>VLOOKUP(B4940,'Ma sector'!A:E,5,0)</f>
        <v>#N/A</v>
      </c>
    </row>
    <row r="4942" spans="34:34">
      <c r="AH4942" s="128" t="e">
        <f>VLOOKUP(B4941,'Ma sector'!A:E,5,0)</f>
        <v>#N/A</v>
      </c>
    </row>
    <row r="4943" spans="34:34">
      <c r="AH4943" s="128" t="e">
        <f>VLOOKUP(B4942,'Ma sector'!A:E,5,0)</f>
        <v>#N/A</v>
      </c>
    </row>
    <row r="4944" spans="34:34">
      <c r="AH4944" s="128" t="e">
        <f>VLOOKUP(B4943,'Ma sector'!A:E,5,0)</f>
        <v>#N/A</v>
      </c>
    </row>
    <row r="4945" spans="34:34">
      <c r="AH4945" s="128" t="e">
        <f>VLOOKUP(B4944,'Ma sector'!A:E,5,0)</f>
        <v>#N/A</v>
      </c>
    </row>
    <row r="4946" spans="34:34">
      <c r="AH4946" s="128" t="e">
        <f>VLOOKUP(B4945,'Ma sector'!A:E,5,0)</f>
        <v>#N/A</v>
      </c>
    </row>
    <row r="4947" spans="34:34">
      <c r="AH4947" s="128" t="e">
        <f>VLOOKUP(B4946,'Ma sector'!A:E,5,0)</f>
        <v>#N/A</v>
      </c>
    </row>
    <row r="4948" spans="34:34">
      <c r="AH4948" s="128" t="e">
        <f>VLOOKUP(B4947,'Ma sector'!A:E,5,0)</f>
        <v>#N/A</v>
      </c>
    </row>
    <row r="4949" spans="34:34">
      <c r="AH4949" s="128" t="e">
        <f>VLOOKUP(B4948,'Ma sector'!A:E,5,0)</f>
        <v>#N/A</v>
      </c>
    </row>
    <row r="4950" spans="34:34">
      <c r="AH4950" s="128" t="e">
        <f>VLOOKUP(B4949,'Ma sector'!A:E,5,0)</f>
        <v>#N/A</v>
      </c>
    </row>
    <row r="4951" spans="34:34">
      <c r="AH4951" s="128" t="e">
        <f>VLOOKUP(B4950,'Ma sector'!A:E,5,0)</f>
        <v>#N/A</v>
      </c>
    </row>
    <row r="4952" spans="34:34">
      <c r="AH4952" s="128" t="e">
        <f>VLOOKUP(B4951,'Ma sector'!A:E,5,0)</f>
        <v>#N/A</v>
      </c>
    </row>
    <row r="4953" spans="34:34">
      <c r="AH4953" s="128" t="e">
        <f>VLOOKUP(B4952,'Ma sector'!A:E,5,0)</f>
        <v>#N/A</v>
      </c>
    </row>
    <row r="4954" spans="34:34">
      <c r="AH4954" s="128" t="e">
        <f>VLOOKUP(B4953,'Ma sector'!A:E,5,0)</f>
        <v>#N/A</v>
      </c>
    </row>
    <row r="4955" spans="34:34">
      <c r="AH4955" s="128" t="e">
        <f>VLOOKUP(B4954,'Ma sector'!A:E,5,0)</f>
        <v>#N/A</v>
      </c>
    </row>
    <row r="4956" spans="34:34">
      <c r="AH4956" s="128" t="e">
        <f>VLOOKUP(B4955,'Ma sector'!A:E,5,0)</f>
        <v>#N/A</v>
      </c>
    </row>
    <row r="4957" spans="34:34">
      <c r="AH4957" s="128" t="e">
        <f>VLOOKUP(B4956,'Ma sector'!A:E,5,0)</f>
        <v>#N/A</v>
      </c>
    </row>
    <row r="4958" spans="34:34">
      <c r="AH4958" s="128" t="e">
        <f>VLOOKUP(B4957,'Ma sector'!A:E,5,0)</f>
        <v>#N/A</v>
      </c>
    </row>
    <row r="4959" spans="34:34">
      <c r="AH4959" s="128" t="e">
        <f>VLOOKUP(B4958,'Ma sector'!A:E,5,0)</f>
        <v>#N/A</v>
      </c>
    </row>
    <row r="4960" spans="34:34">
      <c r="AH4960" s="128" t="e">
        <f>VLOOKUP(B4959,'Ma sector'!A:E,5,0)</f>
        <v>#N/A</v>
      </c>
    </row>
    <row r="4961" spans="34:34">
      <c r="AH4961" s="128" t="e">
        <f>VLOOKUP(B4960,'Ma sector'!A:E,5,0)</f>
        <v>#N/A</v>
      </c>
    </row>
    <row r="4962" spans="34:34">
      <c r="AH4962" s="128" t="e">
        <f>VLOOKUP(B4961,'Ma sector'!A:E,5,0)</f>
        <v>#N/A</v>
      </c>
    </row>
    <row r="4963" spans="34:34">
      <c r="AH4963" s="128" t="e">
        <f>VLOOKUP(B4962,'Ma sector'!A:E,5,0)</f>
        <v>#N/A</v>
      </c>
    </row>
    <row r="4964" spans="34:34">
      <c r="AH4964" s="128" t="e">
        <f>VLOOKUP(B4963,'Ma sector'!A:E,5,0)</f>
        <v>#N/A</v>
      </c>
    </row>
    <row r="4965" spans="34:34">
      <c r="AH4965" s="128" t="e">
        <f>VLOOKUP(B4964,'Ma sector'!A:E,5,0)</f>
        <v>#N/A</v>
      </c>
    </row>
    <row r="4966" spans="34:34">
      <c r="AH4966" s="128" t="e">
        <f>VLOOKUP(B4965,'Ma sector'!A:E,5,0)</f>
        <v>#N/A</v>
      </c>
    </row>
    <row r="4967" spans="34:34">
      <c r="AH4967" s="128" t="e">
        <f>VLOOKUP(B4966,'Ma sector'!A:E,5,0)</f>
        <v>#N/A</v>
      </c>
    </row>
    <row r="4968" spans="34:34">
      <c r="AH4968" s="128" t="e">
        <f>VLOOKUP(B4967,'Ma sector'!A:E,5,0)</f>
        <v>#N/A</v>
      </c>
    </row>
    <row r="4969" spans="34:34">
      <c r="AH4969" s="128" t="e">
        <f>VLOOKUP(B4968,'Ma sector'!A:E,5,0)</f>
        <v>#N/A</v>
      </c>
    </row>
    <row r="4970" spans="34:34">
      <c r="AH4970" s="128" t="e">
        <f>VLOOKUP(B4969,'Ma sector'!A:E,5,0)</f>
        <v>#N/A</v>
      </c>
    </row>
    <row r="4971" spans="34:34">
      <c r="AH4971" s="128" t="e">
        <f>VLOOKUP(B4970,'Ma sector'!A:E,5,0)</f>
        <v>#N/A</v>
      </c>
    </row>
    <row r="4972" spans="34:34">
      <c r="AH4972" s="128" t="e">
        <f>VLOOKUP(B4971,'Ma sector'!A:E,5,0)</f>
        <v>#N/A</v>
      </c>
    </row>
    <row r="4973" spans="34:34">
      <c r="AH4973" s="128" t="e">
        <f>VLOOKUP(B4972,'Ma sector'!A:E,5,0)</f>
        <v>#N/A</v>
      </c>
    </row>
    <row r="4974" spans="34:34">
      <c r="AH4974" s="128" t="e">
        <f>VLOOKUP(B4973,'Ma sector'!A:E,5,0)</f>
        <v>#N/A</v>
      </c>
    </row>
    <row r="4975" spans="34:34">
      <c r="AH4975" s="128" t="e">
        <f>VLOOKUP(B4974,'Ma sector'!A:E,5,0)</f>
        <v>#N/A</v>
      </c>
    </row>
    <row r="4976" spans="34:34">
      <c r="AH4976" s="128" t="e">
        <f>VLOOKUP(B4975,'Ma sector'!A:E,5,0)</f>
        <v>#N/A</v>
      </c>
    </row>
    <row r="4977" spans="34:34">
      <c r="AH4977" s="128" t="e">
        <f>VLOOKUP(B4976,'Ma sector'!A:E,5,0)</f>
        <v>#N/A</v>
      </c>
    </row>
    <row r="4978" spans="34:34">
      <c r="AH4978" s="128" t="e">
        <f>VLOOKUP(B4977,'Ma sector'!A:E,5,0)</f>
        <v>#N/A</v>
      </c>
    </row>
    <row r="4979" spans="34:34">
      <c r="AH4979" s="128" t="e">
        <f>VLOOKUP(B4978,'Ma sector'!A:E,5,0)</f>
        <v>#N/A</v>
      </c>
    </row>
    <row r="4980" spans="34:34">
      <c r="AH4980" s="128" t="e">
        <f>VLOOKUP(B4979,'Ma sector'!A:E,5,0)</f>
        <v>#N/A</v>
      </c>
    </row>
    <row r="4981" spans="34:34">
      <c r="AH4981" s="128" t="e">
        <f>VLOOKUP(B4980,'Ma sector'!A:E,5,0)</f>
        <v>#N/A</v>
      </c>
    </row>
    <row r="4982" spans="34:34">
      <c r="AH4982" s="128" t="e">
        <f>VLOOKUP(B4981,'Ma sector'!A:E,5,0)</f>
        <v>#N/A</v>
      </c>
    </row>
    <row r="4983" spans="34:34">
      <c r="AH4983" s="128" t="e">
        <f>VLOOKUP(B4982,'Ma sector'!A:E,5,0)</f>
        <v>#N/A</v>
      </c>
    </row>
    <row r="4984" spans="34:34">
      <c r="AH4984" s="128" t="e">
        <f>VLOOKUP(B4983,'Ma sector'!A:E,5,0)</f>
        <v>#N/A</v>
      </c>
    </row>
    <row r="4985" spans="34:34">
      <c r="AH4985" s="128" t="e">
        <f>VLOOKUP(B4984,'Ma sector'!A:E,5,0)</f>
        <v>#N/A</v>
      </c>
    </row>
    <row r="4986" spans="34:34">
      <c r="AH4986" s="128" t="e">
        <f>VLOOKUP(B4985,'Ma sector'!A:E,5,0)</f>
        <v>#N/A</v>
      </c>
    </row>
    <row r="4987" spans="34:34">
      <c r="AH4987" s="128" t="e">
        <f>VLOOKUP(B4986,'Ma sector'!A:E,5,0)</f>
        <v>#N/A</v>
      </c>
    </row>
    <row r="4988" spans="34:34">
      <c r="AH4988" s="128" t="e">
        <f>VLOOKUP(B4987,'Ma sector'!A:E,5,0)</f>
        <v>#N/A</v>
      </c>
    </row>
    <row r="4989" spans="34:34">
      <c r="AH4989" s="128" t="e">
        <f>VLOOKUP(B4988,'Ma sector'!A:E,5,0)</f>
        <v>#N/A</v>
      </c>
    </row>
    <row r="4990" spans="34:34">
      <c r="AH4990" s="128" t="e">
        <f>VLOOKUP(B4989,'Ma sector'!A:E,5,0)</f>
        <v>#N/A</v>
      </c>
    </row>
    <row r="4991" spans="34:34">
      <c r="AH4991" s="128" t="e">
        <f>VLOOKUP(B4990,'Ma sector'!A:E,5,0)</f>
        <v>#N/A</v>
      </c>
    </row>
    <row r="4992" spans="34:34">
      <c r="AH4992" s="128" t="e">
        <f>VLOOKUP(B4991,'Ma sector'!A:E,5,0)</f>
        <v>#N/A</v>
      </c>
    </row>
    <row r="4993" spans="34:34">
      <c r="AH4993" s="128" t="e">
        <f>VLOOKUP(B4992,'Ma sector'!A:E,5,0)</f>
        <v>#N/A</v>
      </c>
    </row>
    <row r="4994" spans="34:34">
      <c r="AH4994" s="128" t="e">
        <f>VLOOKUP(B4993,'Ma sector'!A:E,5,0)</f>
        <v>#N/A</v>
      </c>
    </row>
    <row r="4995" spans="34:34">
      <c r="AH4995" s="128" t="e">
        <f>VLOOKUP(B4994,'Ma sector'!A:E,5,0)</f>
        <v>#N/A</v>
      </c>
    </row>
    <row r="4996" spans="34:34">
      <c r="AH4996" s="128" t="e">
        <f>VLOOKUP(B4995,'Ma sector'!A:E,5,0)</f>
        <v>#N/A</v>
      </c>
    </row>
    <row r="4997" spans="34:34">
      <c r="AH4997" s="128" t="e">
        <f>VLOOKUP(B4996,'Ma sector'!A:E,5,0)</f>
        <v>#N/A</v>
      </c>
    </row>
    <row r="4998" spans="34:34">
      <c r="AH4998" s="128" t="e">
        <f>VLOOKUP(B4997,'Ma sector'!A:E,5,0)</f>
        <v>#N/A</v>
      </c>
    </row>
    <row r="4999" spans="34:34">
      <c r="AH4999" s="128" t="e">
        <f>VLOOKUP(B4998,'Ma sector'!A:E,5,0)</f>
        <v>#N/A</v>
      </c>
    </row>
    <row r="5000" spans="34:34">
      <c r="AH5000" s="128" t="e">
        <f>VLOOKUP(B4999,'Ma sector'!A:E,5,0)</f>
        <v>#N/A</v>
      </c>
    </row>
    <row r="5001" spans="34:34">
      <c r="AH5001" s="128" t="e">
        <f>VLOOKUP(B5000,'Ma sector'!A:E,5,0)</f>
        <v>#N/A</v>
      </c>
    </row>
    <row r="5002" spans="34:34">
      <c r="AH5002" s="128" t="e">
        <f>VLOOKUP(B5001,'Ma sector'!A:E,5,0)</f>
        <v>#N/A</v>
      </c>
    </row>
    <row r="5003" spans="34:34">
      <c r="AH5003" s="128" t="e">
        <f>VLOOKUP(B5002,'Ma sector'!A:E,5,0)</f>
        <v>#N/A</v>
      </c>
    </row>
    <row r="5004" spans="34:34">
      <c r="AH5004" s="128" t="e">
        <f>VLOOKUP(B5003,'Ma sector'!A:E,5,0)</f>
        <v>#N/A</v>
      </c>
    </row>
    <row r="5005" spans="34:34">
      <c r="AH5005" s="128" t="e">
        <f>VLOOKUP(B5004,'Ma sector'!A:E,5,0)</f>
        <v>#N/A</v>
      </c>
    </row>
    <row r="5006" spans="34:34">
      <c r="AH5006" s="128" t="e">
        <f>VLOOKUP(B5005,'Ma sector'!A:E,5,0)</f>
        <v>#N/A</v>
      </c>
    </row>
    <row r="5007" spans="34:34">
      <c r="AH5007" s="128" t="e">
        <f>VLOOKUP(B5006,'Ma sector'!A:E,5,0)</f>
        <v>#N/A</v>
      </c>
    </row>
    <row r="5008" spans="34:34">
      <c r="AH5008" s="128" t="e">
        <f>VLOOKUP(B5007,'Ma sector'!A:E,5,0)</f>
        <v>#N/A</v>
      </c>
    </row>
    <row r="5009" spans="34:34">
      <c r="AH5009" s="128" t="e">
        <f>VLOOKUP(B5008,'Ma sector'!A:E,5,0)</f>
        <v>#N/A</v>
      </c>
    </row>
    <row r="5010" spans="34:34">
      <c r="AH5010" s="128" t="e">
        <f>VLOOKUP(B5009,'Ma sector'!A:E,5,0)</f>
        <v>#N/A</v>
      </c>
    </row>
    <row r="5011" spans="34:34">
      <c r="AH5011" s="128" t="e">
        <f>VLOOKUP(B5010,'Ma sector'!A:E,5,0)</f>
        <v>#N/A</v>
      </c>
    </row>
    <row r="5012" spans="34:34">
      <c r="AH5012" s="128" t="e">
        <f>VLOOKUP(B5011,'Ma sector'!A:E,5,0)</f>
        <v>#N/A</v>
      </c>
    </row>
    <row r="5013" spans="34:34">
      <c r="AH5013" s="128" t="e">
        <f>VLOOKUP(B5012,'Ma sector'!A:E,5,0)</f>
        <v>#N/A</v>
      </c>
    </row>
    <row r="5014" spans="34:34">
      <c r="AH5014" s="128" t="e">
        <f>VLOOKUP(B5013,'Ma sector'!A:E,5,0)</f>
        <v>#N/A</v>
      </c>
    </row>
    <row r="5015" spans="34:34">
      <c r="AH5015" s="128" t="e">
        <f>VLOOKUP(B5014,'Ma sector'!A:E,5,0)</f>
        <v>#N/A</v>
      </c>
    </row>
    <row r="5016" spans="34:34">
      <c r="AH5016" s="128" t="e">
        <f>VLOOKUP(B5015,'Ma sector'!A:E,5,0)</f>
        <v>#N/A</v>
      </c>
    </row>
    <row r="5017" spans="34:34">
      <c r="AH5017" s="128" t="e">
        <f>VLOOKUP(B5016,'Ma sector'!A:E,5,0)</f>
        <v>#N/A</v>
      </c>
    </row>
    <row r="5018" spans="34:34">
      <c r="AH5018" s="128" t="e">
        <f>VLOOKUP(B5017,'Ma sector'!A:E,5,0)</f>
        <v>#N/A</v>
      </c>
    </row>
    <row r="5019" spans="34:34">
      <c r="AH5019" s="128" t="e">
        <f>VLOOKUP(B5018,'Ma sector'!A:E,5,0)</f>
        <v>#N/A</v>
      </c>
    </row>
    <row r="5020" spans="34:34">
      <c r="AH5020" s="128" t="e">
        <f>VLOOKUP(B5019,'Ma sector'!A:E,5,0)</f>
        <v>#N/A</v>
      </c>
    </row>
    <row r="5021" spans="34:34">
      <c r="AH5021" s="128" t="e">
        <f>VLOOKUP(B5020,'Ma sector'!A:E,5,0)</f>
        <v>#N/A</v>
      </c>
    </row>
    <row r="5022" spans="34:34">
      <c r="AH5022" s="128" t="e">
        <f>VLOOKUP(B5021,'Ma sector'!A:E,5,0)</f>
        <v>#N/A</v>
      </c>
    </row>
    <row r="5023" spans="34:34">
      <c r="AH5023" s="128" t="e">
        <f>VLOOKUP(B5022,'Ma sector'!A:E,5,0)</f>
        <v>#N/A</v>
      </c>
    </row>
    <row r="5024" spans="34:34">
      <c r="AH5024" s="128" t="e">
        <f>VLOOKUP(B5023,'Ma sector'!A:E,5,0)</f>
        <v>#N/A</v>
      </c>
    </row>
    <row r="5025" spans="34:34">
      <c r="AH5025" s="128" t="e">
        <f>VLOOKUP(B5024,'Ma sector'!A:E,5,0)</f>
        <v>#N/A</v>
      </c>
    </row>
    <row r="5026" spans="34:34">
      <c r="AH5026" s="128" t="e">
        <f>VLOOKUP(B5025,'Ma sector'!A:E,5,0)</f>
        <v>#N/A</v>
      </c>
    </row>
    <row r="5027" spans="34:34">
      <c r="AH5027" s="128" t="e">
        <f>VLOOKUP(B5026,'Ma sector'!A:E,5,0)</f>
        <v>#N/A</v>
      </c>
    </row>
    <row r="5028" spans="34:34">
      <c r="AH5028" s="128" t="e">
        <f>VLOOKUP(B5027,'Ma sector'!A:E,5,0)</f>
        <v>#N/A</v>
      </c>
    </row>
    <row r="5029" spans="34:34">
      <c r="AH5029" s="128" t="e">
        <f>VLOOKUP(B5028,'Ma sector'!A:E,5,0)</f>
        <v>#N/A</v>
      </c>
    </row>
    <row r="5030" spans="34:34">
      <c r="AH5030" s="128" t="e">
        <f>VLOOKUP(B5029,'Ma sector'!A:E,5,0)</f>
        <v>#N/A</v>
      </c>
    </row>
    <row r="5031" spans="34:34">
      <c r="AH5031" s="128" t="e">
        <f>VLOOKUP(B5030,'Ma sector'!A:E,5,0)</f>
        <v>#N/A</v>
      </c>
    </row>
    <row r="5032" spans="34:34">
      <c r="AH5032" s="128" t="e">
        <f>VLOOKUP(B5031,'Ma sector'!A:E,5,0)</f>
        <v>#N/A</v>
      </c>
    </row>
    <row r="5033" spans="34:34">
      <c r="AH5033" s="128" t="e">
        <f>VLOOKUP(B5032,'Ma sector'!A:E,5,0)</f>
        <v>#N/A</v>
      </c>
    </row>
    <row r="5034" spans="34:34">
      <c r="AH5034" s="128" t="e">
        <f>VLOOKUP(B5033,'Ma sector'!A:E,5,0)</f>
        <v>#N/A</v>
      </c>
    </row>
    <row r="5035" spans="34:34">
      <c r="AH5035" s="128" t="e">
        <f>VLOOKUP(B5034,'Ma sector'!A:E,5,0)</f>
        <v>#N/A</v>
      </c>
    </row>
    <row r="5036" spans="34:34">
      <c r="AH5036" s="128" t="e">
        <f>VLOOKUP(B5035,'Ma sector'!A:E,5,0)</f>
        <v>#N/A</v>
      </c>
    </row>
    <row r="5037" spans="34:34">
      <c r="AH5037" s="128" t="e">
        <f>VLOOKUP(B5036,'Ma sector'!A:E,5,0)</f>
        <v>#N/A</v>
      </c>
    </row>
    <row r="5038" spans="34:34">
      <c r="AH5038" s="128" t="e">
        <f>VLOOKUP(B5037,'Ma sector'!A:E,5,0)</f>
        <v>#N/A</v>
      </c>
    </row>
    <row r="5039" spans="34:34">
      <c r="AH5039" s="128" t="e">
        <f>VLOOKUP(B5038,'Ma sector'!A:E,5,0)</f>
        <v>#N/A</v>
      </c>
    </row>
    <row r="5040" spans="34:34">
      <c r="AH5040" s="128" t="e">
        <f>VLOOKUP(B5039,'Ma sector'!A:E,5,0)</f>
        <v>#N/A</v>
      </c>
    </row>
    <row r="5041" spans="34:34">
      <c r="AH5041" s="128" t="e">
        <f>VLOOKUP(B5040,'Ma sector'!A:E,5,0)</f>
        <v>#N/A</v>
      </c>
    </row>
    <row r="5042" spans="34:34">
      <c r="AH5042" s="128" t="e">
        <f>VLOOKUP(B5041,'Ma sector'!A:E,5,0)</f>
        <v>#N/A</v>
      </c>
    </row>
    <row r="5043" spans="34:34">
      <c r="AH5043" s="128" t="e">
        <f>VLOOKUP(B5042,'Ma sector'!A:E,5,0)</f>
        <v>#N/A</v>
      </c>
    </row>
    <row r="5044" spans="34:34">
      <c r="AH5044" s="128" t="e">
        <f>VLOOKUP(B5043,'Ma sector'!A:E,5,0)</f>
        <v>#N/A</v>
      </c>
    </row>
    <row r="5045" spans="34:34">
      <c r="AH5045" s="128" t="e">
        <f>VLOOKUP(B5044,'Ma sector'!A:E,5,0)</f>
        <v>#N/A</v>
      </c>
    </row>
    <row r="5046" spans="34:34">
      <c r="AH5046" s="128" t="e">
        <f>VLOOKUP(B5045,'Ma sector'!A:E,5,0)</f>
        <v>#N/A</v>
      </c>
    </row>
    <row r="5047" spans="34:34">
      <c r="AH5047" s="128" t="e">
        <f>VLOOKUP(B5046,'Ma sector'!A:E,5,0)</f>
        <v>#N/A</v>
      </c>
    </row>
    <row r="5048" spans="34:34">
      <c r="AH5048" s="128" t="e">
        <f>VLOOKUP(B5047,'Ma sector'!A:E,5,0)</f>
        <v>#N/A</v>
      </c>
    </row>
    <row r="5049" spans="34:34">
      <c r="AH5049" s="128" t="e">
        <f>VLOOKUP(B5048,'Ma sector'!A:E,5,0)</f>
        <v>#N/A</v>
      </c>
    </row>
    <row r="5050" spans="34:34">
      <c r="AH5050" s="128" t="e">
        <f>VLOOKUP(B5049,'Ma sector'!A:E,5,0)</f>
        <v>#N/A</v>
      </c>
    </row>
    <row r="5051" spans="34:34">
      <c r="AH5051" s="128" t="e">
        <f>VLOOKUP(B5050,'Ma sector'!A:E,5,0)</f>
        <v>#N/A</v>
      </c>
    </row>
    <row r="5052" spans="34:34">
      <c r="AH5052" s="128" t="e">
        <f>VLOOKUP(B5051,'Ma sector'!A:E,5,0)</f>
        <v>#N/A</v>
      </c>
    </row>
    <row r="5053" spans="34:34">
      <c r="AH5053" s="128" t="e">
        <f>VLOOKUP(B5052,'Ma sector'!A:E,5,0)</f>
        <v>#N/A</v>
      </c>
    </row>
    <row r="5054" spans="34:34">
      <c r="AH5054" s="128" t="e">
        <f>VLOOKUP(B5053,'Ma sector'!A:E,5,0)</f>
        <v>#N/A</v>
      </c>
    </row>
    <row r="5055" spans="34:34">
      <c r="AH5055" s="128" t="e">
        <f>VLOOKUP(B5054,'Ma sector'!A:E,5,0)</f>
        <v>#N/A</v>
      </c>
    </row>
    <row r="5056" spans="34:34">
      <c r="AH5056" s="128" t="e">
        <f>VLOOKUP(B5055,'Ma sector'!A:E,5,0)</f>
        <v>#N/A</v>
      </c>
    </row>
    <row r="5057" spans="34:34">
      <c r="AH5057" s="128" t="e">
        <f>VLOOKUP(B5056,'Ma sector'!A:E,5,0)</f>
        <v>#N/A</v>
      </c>
    </row>
    <row r="5058" spans="34:34">
      <c r="AH5058" s="128" t="e">
        <f>VLOOKUP(B5057,'Ma sector'!A:E,5,0)</f>
        <v>#N/A</v>
      </c>
    </row>
    <row r="5059" spans="34:34">
      <c r="AH5059" s="128" t="e">
        <f>VLOOKUP(B5058,'Ma sector'!A:E,5,0)</f>
        <v>#N/A</v>
      </c>
    </row>
    <row r="5060" spans="34:34">
      <c r="AH5060" s="128" t="e">
        <f>VLOOKUP(B5059,'Ma sector'!A:E,5,0)</f>
        <v>#N/A</v>
      </c>
    </row>
    <row r="5061" spans="34:34">
      <c r="AH5061" s="128" t="e">
        <f>VLOOKUP(B5060,'Ma sector'!A:E,5,0)</f>
        <v>#N/A</v>
      </c>
    </row>
    <row r="5062" spans="34:34">
      <c r="AH5062" s="128" t="e">
        <f>VLOOKUP(B5061,'Ma sector'!A:E,5,0)</f>
        <v>#N/A</v>
      </c>
    </row>
    <row r="5063" spans="34:34">
      <c r="AH5063" s="128" t="e">
        <f>VLOOKUP(B5062,'Ma sector'!A:E,5,0)</f>
        <v>#N/A</v>
      </c>
    </row>
    <row r="5064" spans="34:34">
      <c r="AH5064" s="128" t="e">
        <f>VLOOKUP(B5063,'Ma sector'!A:E,5,0)</f>
        <v>#N/A</v>
      </c>
    </row>
    <row r="5065" spans="34:34">
      <c r="AH5065" s="128" t="e">
        <f>VLOOKUP(B5064,'Ma sector'!A:E,5,0)</f>
        <v>#N/A</v>
      </c>
    </row>
    <row r="5066" spans="34:34">
      <c r="AH5066" s="128" t="e">
        <f>VLOOKUP(B5065,'Ma sector'!A:E,5,0)</f>
        <v>#N/A</v>
      </c>
    </row>
    <row r="5067" spans="34:34">
      <c r="AH5067" s="128" t="e">
        <f>VLOOKUP(B5066,'Ma sector'!A:E,5,0)</f>
        <v>#N/A</v>
      </c>
    </row>
    <row r="5068" spans="34:34">
      <c r="AH5068" s="128" t="e">
        <f>VLOOKUP(B5067,'Ma sector'!A:E,5,0)</f>
        <v>#N/A</v>
      </c>
    </row>
    <row r="5069" spans="34:34">
      <c r="AH5069" s="128" t="e">
        <f>VLOOKUP(B5068,'Ma sector'!A:E,5,0)</f>
        <v>#N/A</v>
      </c>
    </row>
    <row r="5070" spans="34:34">
      <c r="AH5070" s="128" t="e">
        <f>VLOOKUP(B5069,'Ma sector'!A:E,5,0)</f>
        <v>#N/A</v>
      </c>
    </row>
    <row r="5071" spans="34:34">
      <c r="AH5071" s="128" t="e">
        <f>VLOOKUP(B5070,'Ma sector'!A:E,5,0)</f>
        <v>#N/A</v>
      </c>
    </row>
    <row r="5072" spans="34:34">
      <c r="AH5072" s="128" t="e">
        <f>VLOOKUP(B5071,'Ma sector'!A:E,5,0)</f>
        <v>#N/A</v>
      </c>
    </row>
    <row r="5073" spans="34:34">
      <c r="AH5073" s="128" t="e">
        <f>VLOOKUP(B5072,'Ma sector'!A:E,5,0)</f>
        <v>#N/A</v>
      </c>
    </row>
    <row r="5074" spans="34:34">
      <c r="AH5074" s="128" t="e">
        <f>VLOOKUP(B5073,'Ma sector'!A:E,5,0)</f>
        <v>#N/A</v>
      </c>
    </row>
    <row r="5075" spans="34:34">
      <c r="AH5075" s="128" t="e">
        <f>VLOOKUP(B5074,'Ma sector'!A:E,5,0)</f>
        <v>#N/A</v>
      </c>
    </row>
    <row r="5076" spans="34:34">
      <c r="AH5076" s="128" t="e">
        <f>VLOOKUP(B5075,'Ma sector'!A:E,5,0)</f>
        <v>#N/A</v>
      </c>
    </row>
    <row r="5077" spans="34:34">
      <c r="AH5077" s="128" t="e">
        <f>VLOOKUP(B5076,'Ma sector'!A:E,5,0)</f>
        <v>#N/A</v>
      </c>
    </row>
    <row r="5078" spans="34:34">
      <c r="AH5078" s="128" t="e">
        <f>VLOOKUP(B5077,'Ma sector'!A:E,5,0)</f>
        <v>#N/A</v>
      </c>
    </row>
    <row r="5079" spans="34:34">
      <c r="AH5079" s="128" t="e">
        <f>VLOOKUP(B5078,'Ma sector'!A:E,5,0)</f>
        <v>#N/A</v>
      </c>
    </row>
    <row r="5080" spans="34:34">
      <c r="AH5080" s="128" t="e">
        <f>VLOOKUP(B5079,'Ma sector'!A:E,5,0)</f>
        <v>#N/A</v>
      </c>
    </row>
    <row r="5081" spans="34:34">
      <c r="AH5081" s="128" t="e">
        <f>VLOOKUP(B5080,'Ma sector'!A:E,5,0)</f>
        <v>#N/A</v>
      </c>
    </row>
    <row r="5082" spans="34:34">
      <c r="AH5082" s="128" t="e">
        <f>VLOOKUP(B5081,'Ma sector'!A:E,5,0)</f>
        <v>#N/A</v>
      </c>
    </row>
    <row r="5083" spans="34:34">
      <c r="AH5083" s="128" t="e">
        <f>VLOOKUP(B5082,'Ma sector'!A:E,5,0)</f>
        <v>#N/A</v>
      </c>
    </row>
    <row r="5084" spans="34:34">
      <c r="AH5084" s="128" t="e">
        <f>VLOOKUP(B5083,'Ma sector'!A:E,5,0)</f>
        <v>#N/A</v>
      </c>
    </row>
    <row r="5085" spans="34:34">
      <c r="AH5085" s="128" t="e">
        <f>VLOOKUP(B5084,'Ma sector'!A:E,5,0)</f>
        <v>#N/A</v>
      </c>
    </row>
    <row r="5086" spans="34:34">
      <c r="AH5086" s="128" t="e">
        <f>VLOOKUP(B5085,'Ma sector'!A:E,5,0)</f>
        <v>#N/A</v>
      </c>
    </row>
    <row r="5087" spans="34:34">
      <c r="AH5087" s="128" t="e">
        <f>VLOOKUP(B5086,'Ma sector'!A:E,5,0)</f>
        <v>#N/A</v>
      </c>
    </row>
    <row r="5088" spans="34:34">
      <c r="AH5088" s="128" t="e">
        <f>VLOOKUP(B5087,'Ma sector'!A:E,5,0)</f>
        <v>#N/A</v>
      </c>
    </row>
    <row r="5089" spans="34:34">
      <c r="AH5089" s="128" t="e">
        <f>VLOOKUP(B5088,'Ma sector'!A:E,5,0)</f>
        <v>#N/A</v>
      </c>
    </row>
    <row r="5090" spans="34:34">
      <c r="AH5090" s="128" t="e">
        <f>VLOOKUP(B5089,'Ma sector'!A:E,5,0)</f>
        <v>#N/A</v>
      </c>
    </row>
    <row r="5091" spans="34:34">
      <c r="AH5091" s="128" t="e">
        <f>VLOOKUP(B5090,'Ma sector'!A:E,5,0)</f>
        <v>#N/A</v>
      </c>
    </row>
    <row r="5092" spans="34:34">
      <c r="AH5092" s="128" t="e">
        <f>VLOOKUP(B5091,'Ma sector'!A:E,5,0)</f>
        <v>#N/A</v>
      </c>
    </row>
    <row r="5093" spans="34:34">
      <c r="AH5093" s="128" t="e">
        <f>VLOOKUP(B5092,'Ma sector'!A:E,5,0)</f>
        <v>#N/A</v>
      </c>
    </row>
    <row r="5094" spans="34:34">
      <c r="AH5094" s="128" t="e">
        <f>VLOOKUP(B5093,'Ma sector'!A:E,5,0)</f>
        <v>#N/A</v>
      </c>
    </row>
    <row r="5095" spans="34:34">
      <c r="AH5095" s="128" t="e">
        <f>VLOOKUP(B5094,'Ma sector'!A:E,5,0)</f>
        <v>#N/A</v>
      </c>
    </row>
    <row r="5096" spans="34:34">
      <c r="AH5096" s="128" t="e">
        <f>VLOOKUP(B5095,'Ma sector'!A:E,5,0)</f>
        <v>#N/A</v>
      </c>
    </row>
    <row r="5097" spans="34:34">
      <c r="AH5097" s="128" t="e">
        <f>VLOOKUP(B5096,'Ma sector'!A:E,5,0)</f>
        <v>#N/A</v>
      </c>
    </row>
    <row r="5098" spans="34:34">
      <c r="AH5098" s="128" t="e">
        <f>VLOOKUP(B5097,'Ma sector'!A:E,5,0)</f>
        <v>#N/A</v>
      </c>
    </row>
    <row r="5099" spans="34:34">
      <c r="AH5099" s="128" t="e">
        <f>VLOOKUP(B5098,'Ma sector'!A:E,5,0)</f>
        <v>#N/A</v>
      </c>
    </row>
    <row r="5100" spans="34:34">
      <c r="AH5100" s="128" t="e">
        <f>VLOOKUP(B5099,'Ma sector'!A:E,5,0)</f>
        <v>#N/A</v>
      </c>
    </row>
    <row r="5101" spans="34:34">
      <c r="AH5101" s="128" t="e">
        <f>VLOOKUP(B5100,'Ma sector'!A:E,5,0)</f>
        <v>#N/A</v>
      </c>
    </row>
    <row r="5102" spans="34:34">
      <c r="AH5102" s="128" t="e">
        <f>VLOOKUP(B5101,'Ma sector'!A:E,5,0)</f>
        <v>#N/A</v>
      </c>
    </row>
    <row r="5103" spans="34:34">
      <c r="AH5103" s="128" t="e">
        <f>VLOOKUP(B5102,'Ma sector'!A:E,5,0)</f>
        <v>#N/A</v>
      </c>
    </row>
    <row r="5104" spans="34:34">
      <c r="AH5104" s="128" t="e">
        <f>VLOOKUP(B5103,'Ma sector'!A:E,5,0)</f>
        <v>#N/A</v>
      </c>
    </row>
    <row r="5105" spans="34:34">
      <c r="AH5105" s="128" t="e">
        <f>VLOOKUP(B5104,'Ma sector'!A:E,5,0)</f>
        <v>#N/A</v>
      </c>
    </row>
    <row r="5106" spans="34:34">
      <c r="AH5106" s="128" t="e">
        <f>VLOOKUP(B5105,'Ma sector'!A:E,5,0)</f>
        <v>#N/A</v>
      </c>
    </row>
    <row r="5107" spans="34:34">
      <c r="AH5107" s="128" t="e">
        <f>VLOOKUP(B5106,'Ma sector'!A:E,5,0)</f>
        <v>#N/A</v>
      </c>
    </row>
    <row r="5108" spans="34:34">
      <c r="AH5108" s="128" t="e">
        <f>VLOOKUP(B5107,'Ma sector'!A:E,5,0)</f>
        <v>#N/A</v>
      </c>
    </row>
    <row r="5109" spans="34:34">
      <c r="AH5109" s="128" t="e">
        <f>VLOOKUP(B5108,'Ma sector'!A:E,5,0)</f>
        <v>#N/A</v>
      </c>
    </row>
    <row r="5110" spans="34:34">
      <c r="AH5110" s="128" t="e">
        <f>VLOOKUP(B5109,'Ma sector'!A:E,5,0)</f>
        <v>#N/A</v>
      </c>
    </row>
    <row r="5111" spans="34:34">
      <c r="AH5111" s="128" t="e">
        <f>VLOOKUP(B5110,'Ma sector'!A:E,5,0)</f>
        <v>#N/A</v>
      </c>
    </row>
    <row r="5112" spans="34:34">
      <c r="AH5112" s="128" t="e">
        <f>VLOOKUP(B5111,'Ma sector'!A:E,5,0)</f>
        <v>#N/A</v>
      </c>
    </row>
    <row r="5113" spans="34:34">
      <c r="AH5113" s="128" t="e">
        <f>VLOOKUP(B5112,'Ma sector'!A:E,5,0)</f>
        <v>#N/A</v>
      </c>
    </row>
    <row r="5114" spans="34:34">
      <c r="AH5114" s="128" t="e">
        <f>VLOOKUP(B5113,'Ma sector'!A:E,5,0)</f>
        <v>#N/A</v>
      </c>
    </row>
    <row r="5115" spans="34:34">
      <c r="AH5115" s="128" t="e">
        <f>VLOOKUP(B5114,'Ma sector'!A:E,5,0)</f>
        <v>#N/A</v>
      </c>
    </row>
    <row r="5116" spans="34:34">
      <c r="AH5116" s="128" t="e">
        <f>VLOOKUP(B5115,'Ma sector'!A:E,5,0)</f>
        <v>#N/A</v>
      </c>
    </row>
    <row r="5117" spans="34:34">
      <c r="AH5117" s="128" t="e">
        <f>VLOOKUP(B5116,'Ma sector'!A:E,5,0)</f>
        <v>#N/A</v>
      </c>
    </row>
    <row r="5118" spans="34:34">
      <c r="AH5118" s="128" t="e">
        <f>VLOOKUP(B5117,'Ma sector'!A:E,5,0)</f>
        <v>#N/A</v>
      </c>
    </row>
    <row r="5119" spans="34:34">
      <c r="AH5119" s="128" t="e">
        <f>VLOOKUP(B5118,'Ma sector'!A:E,5,0)</f>
        <v>#N/A</v>
      </c>
    </row>
    <row r="5120" spans="34:34">
      <c r="AH5120" s="128" t="e">
        <f>VLOOKUP(B5119,'Ma sector'!A:E,5,0)</f>
        <v>#N/A</v>
      </c>
    </row>
    <row r="5121" spans="34:34">
      <c r="AH5121" s="128" t="e">
        <f>VLOOKUP(B5120,'Ma sector'!A:E,5,0)</f>
        <v>#N/A</v>
      </c>
    </row>
    <row r="5122" spans="34:34">
      <c r="AH5122" s="128" t="e">
        <f>VLOOKUP(B5121,'Ma sector'!A:E,5,0)</f>
        <v>#N/A</v>
      </c>
    </row>
    <row r="5123" spans="34:34">
      <c r="AH5123" s="128" t="e">
        <f>VLOOKUP(B5122,'Ma sector'!A:E,5,0)</f>
        <v>#N/A</v>
      </c>
    </row>
    <row r="5124" spans="34:34">
      <c r="AH5124" s="128" t="e">
        <f>VLOOKUP(B5123,'Ma sector'!A:E,5,0)</f>
        <v>#N/A</v>
      </c>
    </row>
    <row r="5125" spans="34:34">
      <c r="AH5125" s="128" t="e">
        <f>VLOOKUP(B5124,'Ma sector'!A:E,5,0)</f>
        <v>#N/A</v>
      </c>
    </row>
    <row r="5126" spans="34:34">
      <c r="AH5126" s="128" t="e">
        <f>VLOOKUP(B5125,'Ma sector'!A:E,5,0)</f>
        <v>#N/A</v>
      </c>
    </row>
    <row r="5127" spans="34:34">
      <c r="AH5127" s="128" t="e">
        <f>VLOOKUP(B5126,'Ma sector'!A:E,5,0)</f>
        <v>#N/A</v>
      </c>
    </row>
    <row r="5128" spans="34:34">
      <c r="AH5128" s="128" t="e">
        <f>VLOOKUP(B5127,'Ma sector'!A:E,5,0)</f>
        <v>#N/A</v>
      </c>
    </row>
    <row r="5129" spans="34:34">
      <c r="AH5129" s="128" t="e">
        <f>VLOOKUP(B5128,'Ma sector'!A:E,5,0)</f>
        <v>#N/A</v>
      </c>
    </row>
    <row r="5130" spans="34:34">
      <c r="AH5130" s="128" t="e">
        <f>VLOOKUP(B5129,'Ma sector'!A:E,5,0)</f>
        <v>#N/A</v>
      </c>
    </row>
    <row r="5131" spans="34:34">
      <c r="AH5131" s="128" t="e">
        <f>VLOOKUP(B5130,'Ma sector'!A:E,5,0)</f>
        <v>#N/A</v>
      </c>
    </row>
    <row r="5132" spans="34:34">
      <c r="AH5132" s="128" t="e">
        <f>VLOOKUP(B5131,'Ma sector'!A:E,5,0)</f>
        <v>#N/A</v>
      </c>
    </row>
    <row r="5133" spans="34:34">
      <c r="AH5133" s="128" t="e">
        <f>VLOOKUP(B5132,'Ma sector'!A:E,5,0)</f>
        <v>#N/A</v>
      </c>
    </row>
    <row r="5134" spans="34:34">
      <c r="AH5134" s="128" t="e">
        <f>VLOOKUP(B5133,'Ma sector'!A:E,5,0)</f>
        <v>#N/A</v>
      </c>
    </row>
    <row r="5135" spans="34:34">
      <c r="AH5135" s="128" t="e">
        <f>VLOOKUP(B5134,'Ma sector'!A:E,5,0)</f>
        <v>#N/A</v>
      </c>
    </row>
    <row r="5136" spans="34:34">
      <c r="AH5136" s="128" t="e">
        <f>VLOOKUP(B5135,'Ma sector'!A:E,5,0)</f>
        <v>#N/A</v>
      </c>
    </row>
    <row r="5137" spans="34:34">
      <c r="AH5137" s="128" t="e">
        <f>VLOOKUP(B5136,'Ma sector'!A:E,5,0)</f>
        <v>#N/A</v>
      </c>
    </row>
    <row r="5138" spans="34:34">
      <c r="AH5138" s="128" t="e">
        <f>VLOOKUP(B5137,'Ma sector'!A:E,5,0)</f>
        <v>#N/A</v>
      </c>
    </row>
    <row r="5139" spans="34:34">
      <c r="AH5139" s="128" t="e">
        <f>VLOOKUP(B5138,'Ma sector'!A:E,5,0)</f>
        <v>#N/A</v>
      </c>
    </row>
    <row r="5140" spans="34:34">
      <c r="AH5140" s="128" t="e">
        <f>VLOOKUP(B5139,'Ma sector'!A:E,5,0)</f>
        <v>#N/A</v>
      </c>
    </row>
    <row r="5141" spans="34:34">
      <c r="AH5141" s="128" t="e">
        <f>VLOOKUP(B5140,'Ma sector'!A:E,5,0)</f>
        <v>#N/A</v>
      </c>
    </row>
    <row r="5142" spans="34:34">
      <c r="AH5142" s="128" t="e">
        <f>VLOOKUP(B5141,'Ma sector'!A:E,5,0)</f>
        <v>#N/A</v>
      </c>
    </row>
    <row r="5143" spans="34:34">
      <c r="AH5143" s="128" t="e">
        <f>VLOOKUP(B5142,'Ma sector'!A:E,5,0)</f>
        <v>#N/A</v>
      </c>
    </row>
    <row r="5144" spans="34:34">
      <c r="AH5144" s="128" t="e">
        <f>VLOOKUP(B5143,'Ma sector'!A:E,5,0)</f>
        <v>#N/A</v>
      </c>
    </row>
    <row r="5145" spans="34:34">
      <c r="AH5145" s="128" t="e">
        <f>VLOOKUP(B5144,'Ma sector'!A:E,5,0)</f>
        <v>#N/A</v>
      </c>
    </row>
    <row r="5146" spans="34:34">
      <c r="AH5146" s="128" t="e">
        <f>VLOOKUP(B5145,'Ma sector'!A:E,5,0)</f>
        <v>#N/A</v>
      </c>
    </row>
    <row r="5147" spans="34:34">
      <c r="AH5147" s="128" t="e">
        <f>VLOOKUP(B5146,'Ma sector'!A:E,5,0)</f>
        <v>#N/A</v>
      </c>
    </row>
    <row r="5148" spans="34:34">
      <c r="AH5148" s="128" t="e">
        <f>VLOOKUP(B5147,'Ma sector'!A:E,5,0)</f>
        <v>#N/A</v>
      </c>
    </row>
    <row r="5149" spans="34:34">
      <c r="AH5149" s="128" t="e">
        <f>VLOOKUP(B5148,'Ma sector'!A:E,5,0)</f>
        <v>#N/A</v>
      </c>
    </row>
    <row r="5150" spans="34:34">
      <c r="AH5150" s="128" t="e">
        <f>VLOOKUP(B5149,'Ma sector'!A:E,5,0)</f>
        <v>#N/A</v>
      </c>
    </row>
    <row r="5151" spans="34:34">
      <c r="AH5151" s="128" t="e">
        <f>VLOOKUP(B5150,'Ma sector'!A:E,5,0)</f>
        <v>#N/A</v>
      </c>
    </row>
    <row r="5152" spans="34:34">
      <c r="AH5152" s="128" t="e">
        <f>VLOOKUP(B5151,'Ma sector'!A:E,5,0)</f>
        <v>#N/A</v>
      </c>
    </row>
    <row r="5153" spans="34:34">
      <c r="AH5153" s="128" t="e">
        <f>VLOOKUP(B5152,'Ma sector'!A:E,5,0)</f>
        <v>#N/A</v>
      </c>
    </row>
    <row r="5154" spans="34:34">
      <c r="AH5154" s="128" t="e">
        <f>VLOOKUP(B5153,'Ma sector'!A:E,5,0)</f>
        <v>#N/A</v>
      </c>
    </row>
    <row r="5155" spans="34:34">
      <c r="AH5155" s="128" t="e">
        <f>VLOOKUP(B5154,'Ma sector'!A:E,5,0)</f>
        <v>#N/A</v>
      </c>
    </row>
    <row r="5156" spans="34:34">
      <c r="AH5156" s="128" t="e">
        <f>VLOOKUP(B5155,'Ma sector'!A:E,5,0)</f>
        <v>#N/A</v>
      </c>
    </row>
    <row r="5157" spans="34:34">
      <c r="AH5157" s="128" t="e">
        <f>VLOOKUP(B5156,'Ma sector'!A:E,5,0)</f>
        <v>#N/A</v>
      </c>
    </row>
    <row r="5158" spans="34:34">
      <c r="AH5158" s="128" t="e">
        <f>VLOOKUP(B5157,'Ma sector'!A:E,5,0)</f>
        <v>#N/A</v>
      </c>
    </row>
    <row r="5159" spans="34:34">
      <c r="AH5159" s="128" t="e">
        <f>VLOOKUP(B5158,'Ma sector'!A:E,5,0)</f>
        <v>#N/A</v>
      </c>
    </row>
    <row r="5160" spans="34:34">
      <c r="AH5160" s="128" t="e">
        <f>VLOOKUP(B5159,'Ma sector'!A:E,5,0)</f>
        <v>#N/A</v>
      </c>
    </row>
    <row r="5161" spans="34:34">
      <c r="AH5161" s="128" t="e">
        <f>VLOOKUP(B5160,'Ma sector'!A:E,5,0)</f>
        <v>#N/A</v>
      </c>
    </row>
    <row r="5162" spans="34:34">
      <c r="AH5162" s="128" t="e">
        <f>VLOOKUP(B5161,'Ma sector'!A:E,5,0)</f>
        <v>#N/A</v>
      </c>
    </row>
    <row r="5163" spans="34:34">
      <c r="AH5163" s="128" t="e">
        <f>VLOOKUP(B5162,'Ma sector'!A:E,5,0)</f>
        <v>#N/A</v>
      </c>
    </row>
    <row r="5164" spans="34:34">
      <c r="AH5164" s="128" t="e">
        <f>VLOOKUP(B5163,'Ma sector'!A:E,5,0)</f>
        <v>#N/A</v>
      </c>
    </row>
    <row r="5165" spans="34:34">
      <c r="AH5165" s="128" t="e">
        <f>VLOOKUP(B5164,'Ma sector'!A:E,5,0)</f>
        <v>#N/A</v>
      </c>
    </row>
    <row r="5166" spans="34:34">
      <c r="AH5166" s="128" t="e">
        <f>VLOOKUP(B5165,'Ma sector'!A:E,5,0)</f>
        <v>#N/A</v>
      </c>
    </row>
    <row r="5167" spans="34:34">
      <c r="AH5167" s="128" t="e">
        <f>VLOOKUP(B5166,'Ma sector'!A:E,5,0)</f>
        <v>#N/A</v>
      </c>
    </row>
    <row r="5168" spans="34:34">
      <c r="AH5168" s="128" t="e">
        <f>VLOOKUP(B5167,'Ma sector'!A:E,5,0)</f>
        <v>#N/A</v>
      </c>
    </row>
    <row r="5169" spans="34:34">
      <c r="AH5169" s="128" t="e">
        <f>VLOOKUP(B5168,'Ma sector'!A:E,5,0)</f>
        <v>#N/A</v>
      </c>
    </row>
    <row r="5170" spans="34:34">
      <c r="AH5170" s="128" t="e">
        <f>VLOOKUP(B5169,'Ma sector'!A:E,5,0)</f>
        <v>#N/A</v>
      </c>
    </row>
    <row r="5171" spans="34:34">
      <c r="AH5171" s="128" t="e">
        <f>VLOOKUP(B5170,'Ma sector'!A:E,5,0)</f>
        <v>#N/A</v>
      </c>
    </row>
    <row r="5172" spans="34:34">
      <c r="AH5172" s="128" t="e">
        <f>VLOOKUP(B5171,'Ma sector'!A:E,5,0)</f>
        <v>#N/A</v>
      </c>
    </row>
    <row r="5173" spans="34:34">
      <c r="AH5173" s="128" t="e">
        <f>VLOOKUP(B5172,'Ma sector'!A:E,5,0)</f>
        <v>#N/A</v>
      </c>
    </row>
    <row r="5174" spans="34:34">
      <c r="AH5174" s="128" t="e">
        <f>VLOOKUP(B5173,'Ma sector'!A:E,5,0)</f>
        <v>#N/A</v>
      </c>
    </row>
    <row r="5175" spans="34:34">
      <c r="AH5175" s="128" t="e">
        <f>VLOOKUP(B5174,'Ma sector'!A:E,5,0)</f>
        <v>#N/A</v>
      </c>
    </row>
    <row r="5176" spans="34:34">
      <c r="AH5176" s="128" t="e">
        <f>VLOOKUP(B5175,'Ma sector'!A:E,5,0)</f>
        <v>#N/A</v>
      </c>
    </row>
    <row r="5177" spans="34:34">
      <c r="AH5177" s="128" t="e">
        <f>VLOOKUP(B5176,'Ma sector'!A:E,5,0)</f>
        <v>#N/A</v>
      </c>
    </row>
    <row r="5178" spans="34:34">
      <c r="AH5178" s="128" t="e">
        <f>VLOOKUP(B5177,'Ma sector'!A:E,5,0)</f>
        <v>#N/A</v>
      </c>
    </row>
    <row r="5179" spans="34:34">
      <c r="AH5179" s="128" t="e">
        <f>VLOOKUP(B5178,'Ma sector'!A:E,5,0)</f>
        <v>#N/A</v>
      </c>
    </row>
    <row r="5180" spans="34:34">
      <c r="AH5180" s="128" t="e">
        <f>VLOOKUP(B5179,'Ma sector'!A:E,5,0)</f>
        <v>#N/A</v>
      </c>
    </row>
    <row r="5181" spans="34:34">
      <c r="AH5181" s="128" t="e">
        <f>VLOOKUP(B5180,'Ma sector'!A:E,5,0)</f>
        <v>#N/A</v>
      </c>
    </row>
    <row r="5182" spans="34:34">
      <c r="AH5182" s="128" t="e">
        <f>VLOOKUP(B5181,'Ma sector'!A:E,5,0)</f>
        <v>#N/A</v>
      </c>
    </row>
    <row r="5183" spans="34:34">
      <c r="AH5183" s="128" t="e">
        <f>VLOOKUP(B5182,'Ma sector'!A:E,5,0)</f>
        <v>#N/A</v>
      </c>
    </row>
    <row r="5184" spans="34:34">
      <c r="AH5184" s="128" t="e">
        <f>VLOOKUP(B5183,'Ma sector'!A:E,5,0)</f>
        <v>#N/A</v>
      </c>
    </row>
    <row r="5185" spans="34:34">
      <c r="AH5185" s="128" t="e">
        <f>VLOOKUP(B5184,'Ma sector'!A:E,5,0)</f>
        <v>#N/A</v>
      </c>
    </row>
    <row r="5186" spans="34:34">
      <c r="AH5186" s="128" t="e">
        <f>VLOOKUP(B5185,'Ma sector'!A:E,5,0)</f>
        <v>#N/A</v>
      </c>
    </row>
    <row r="5187" spans="34:34">
      <c r="AH5187" s="128" t="e">
        <f>VLOOKUP(B5186,'Ma sector'!A:E,5,0)</f>
        <v>#N/A</v>
      </c>
    </row>
    <row r="5188" spans="34:34">
      <c r="AH5188" s="128" t="e">
        <f>VLOOKUP(B5187,'Ma sector'!A:E,5,0)</f>
        <v>#N/A</v>
      </c>
    </row>
    <row r="5189" spans="34:34">
      <c r="AH5189" s="128" t="e">
        <f>VLOOKUP(B5188,'Ma sector'!A:E,5,0)</f>
        <v>#N/A</v>
      </c>
    </row>
    <row r="5190" spans="34:34">
      <c r="AH5190" s="128" t="e">
        <f>VLOOKUP(B5189,'Ma sector'!A:E,5,0)</f>
        <v>#N/A</v>
      </c>
    </row>
    <row r="5191" spans="34:34">
      <c r="AH5191" s="128" t="e">
        <f>VLOOKUP(B5190,'Ma sector'!A:E,5,0)</f>
        <v>#N/A</v>
      </c>
    </row>
    <row r="5192" spans="34:34">
      <c r="AH5192" s="128" t="e">
        <f>VLOOKUP(B5191,'Ma sector'!A:E,5,0)</f>
        <v>#N/A</v>
      </c>
    </row>
    <row r="5193" spans="34:34">
      <c r="AH5193" s="128" t="e">
        <f>VLOOKUP(B5192,'Ma sector'!A:E,5,0)</f>
        <v>#N/A</v>
      </c>
    </row>
    <row r="5194" spans="34:34">
      <c r="AH5194" s="128" t="e">
        <f>VLOOKUP(B5193,'Ma sector'!A:E,5,0)</f>
        <v>#N/A</v>
      </c>
    </row>
    <row r="5195" spans="34:34">
      <c r="AH5195" s="128" t="e">
        <f>VLOOKUP(B5194,'Ma sector'!A:E,5,0)</f>
        <v>#N/A</v>
      </c>
    </row>
    <row r="5196" spans="34:34">
      <c r="AH5196" s="128" t="e">
        <f>VLOOKUP(B5195,'Ma sector'!A:E,5,0)</f>
        <v>#N/A</v>
      </c>
    </row>
    <row r="5197" spans="34:34">
      <c r="AH5197" s="128" t="e">
        <f>VLOOKUP(B5196,'Ma sector'!A:E,5,0)</f>
        <v>#N/A</v>
      </c>
    </row>
    <row r="5198" spans="34:34">
      <c r="AH5198" s="128" t="e">
        <f>VLOOKUP(B5197,'Ma sector'!A:E,5,0)</f>
        <v>#N/A</v>
      </c>
    </row>
    <row r="5199" spans="34:34">
      <c r="AH5199" s="128" t="e">
        <f>VLOOKUP(B5198,'Ma sector'!A:E,5,0)</f>
        <v>#N/A</v>
      </c>
    </row>
    <row r="5200" spans="34:34">
      <c r="AH5200" s="128" t="e">
        <f>VLOOKUP(B5199,'Ma sector'!A:E,5,0)</f>
        <v>#N/A</v>
      </c>
    </row>
    <row r="5201" spans="34:34">
      <c r="AH5201" s="128" t="e">
        <f>VLOOKUP(B5200,'Ma sector'!A:E,5,0)</f>
        <v>#N/A</v>
      </c>
    </row>
    <row r="5202" spans="34:34">
      <c r="AH5202" s="128" t="e">
        <f>VLOOKUP(B5201,'Ma sector'!A:E,5,0)</f>
        <v>#N/A</v>
      </c>
    </row>
    <row r="5203" spans="34:34">
      <c r="AH5203" s="128" t="e">
        <f>VLOOKUP(B5202,'Ma sector'!A:E,5,0)</f>
        <v>#N/A</v>
      </c>
    </row>
    <row r="5204" spans="34:34">
      <c r="AH5204" s="128" t="e">
        <f>VLOOKUP(B5203,'Ma sector'!A:E,5,0)</f>
        <v>#N/A</v>
      </c>
    </row>
    <row r="5205" spans="34:34">
      <c r="AH5205" s="128" t="e">
        <f>VLOOKUP(B5204,'Ma sector'!A:E,5,0)</f>
        <v>#N/A</v>
      </c>
    </row>
    <row r="5206" spans="34:34">
      <c r="AH5206" s="128" t="e">
        <f>VLOOKUP(B5205,'Ma sector'!A:E,5,0)</f>
        <v>#N/A</v>
      </c>
    </row>
    <row r="5207" spans="34:34">
      <c r="AH5207" s="128" t="e">
        <f>VLOOKUP(B5206,'Ma sector'!A:E,5,0)</f>
        <v>#N/A</v>
      </c>
    </row>
    <row r="5208" spans="34:34">
      <c r="AH5208" s="128" t="e">
        <f>VLOOKUP(B5207,'Ma sector'!A:E,5,0)</f>
        <v>#N/A</v>
      </c>
    </row>
    <row r="5209" spans="34:34">
      <c r="AH5209" s="128" t="e">
        <f>VLOOKUP(B5208,'Ma sector'!A:E,5,0)</f>
        <v>#N/A</v>
      </c>
    </row>
    <row r="5210" spans="34:34">
      <c r="AH5210" s="128" t="e">
        <f>VLOOKUP(B5209,'Ma sector'!A:E,5,0)</f>
        <v>#N/A</v>
      </c>
    </row>
    <row r="5211" spans="34:34">
      <c r="AH5211" s="128" t="e">
        <f>VLOOKUP(B5210,'Ma sector'!A:E,5,0)</f>
        <v>#N/A</v>
      </c>
    </row>
    <row r="5212" spans="34:34">
      <c r="AH5212" s="128" t="e">
        <f>VLOOKUP(B5211,'Ma sector'!A:E,5,0)</f>
        <v>#N/A</v>
      </c>
    </row>
    <row r="5213" spans="34:34">
      <c r="AH5213" s="128" t="e">
        <f>VLOOKUP(B5212,'Ma sector'!A:E,5,0)</f>
        <v>#N/A</v>
      </c>
    </row>
    <row r="5214" spans="34:34">
      <c r="AH5214" s="128" t="e">
        <f>VLOOKUP(B5213,'Ma sector'!A:E,5,0)</f>
        <v>#N/A</v>
      </c>
    </row>
    <row r="5215" spans="34:34">
      <c r="AH5215" s="128" t="e">
        <f>VLOOKUP(B5214,'Ma sector'!A:E,5,0)</f>
        <v>#N/A</v>
      </c>
    </row>
    <row r="5216" spans="34:34">
      <c r="AH5216" s="128" t="e">
        <f>VLOOKUP(B5215,'Ma sector'!A:E,5,0)</f>
        <v>#N/A</v>
      </c>
    </row>
    <row r="5217" spans="34:34">
      <c r="AH5217" s="128" t="e">
        <f>VLOOKUP(B5216,'Ma sector'!A:E,5,0)</f>
        <v>#N/A</v>
      </c>
    </row>
    <row r="5218" spans="34:34">
      <c r="AH5218" s="128" t="e">
        <f>VLOOKUP(B5217,'Ma sector'!A:E,5,0)</f>
        <v>#N/A</v>
      </c>
    </row>
    <row r="5219" spans="34:34">
      <c r="AH5219" s="128" t="e">
        <f>VLOOKUP(B5218,'Ma sector'!A:E,5,0)</f>
        <v>#N/A</v>
      </c>
    </row>
    <row r="5220" spans="34:34">
      <c r="AH5220" s="128" t="e">
        <f>VLOOKUP(B5219,'Ma sector'!A:E,5,0)</f>
        <v>#N/A</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sheetPr>
    <tabColor theme="3"/>
  </sheetPr>
  <dimension ref="A1:G31"/>
  <sheetViews>
    <sheetView workbookViewId="0">
      <selection activeCell="A3" sqref="A3"/>
    </sheetView>
  </sheetViews>
  <sheetFormatPr defaultRowHeight="15"/>
  <cols>
    <col min="1" max="1" width="6.28515625" style="54" bestFit="1" customWidth="1"/>
    <col min="2" max="3" width="29.42578125" style="54" bestFit="1" customWidth="1"/>
    <col min="4" max="7" width="14.85546875" style="54" bestFit="1" customWidth="1"/>
    <col min="8" max="16384" width="9.140625" style="54"/>
  </cols>
  <sheetData>
    <row r="1" spans="1:7">
      <c r="A1" s="54" t="s">
        <v>783</v>
      </c>
      <c r="B1" s="54" t="s">
        <v>809</v>
      </c>
      <c r="C1" s="54" t="s">
        <v>810</v>
      </c>
      <c r="D1" s="54" t="s">
        <v>811</v>
      </c>
      <c r="E1" s="54" t="s">
        <v>812</v>
      </c>
      <c r="F1" s="54" t="s">
        <v>813</v>
      </c>
      <c r="G1" s="54" t="s">
        <v>814</v>
      </c>
    </row>
    <row r="2" spans="1:7">
      <c r="A2" s="54" t="s">
        <v>380</v>
      </c>
      <c r="B2" s="54" t="s">
        <v>1726</v>
      </c>
      <c r="C2" s="54" t="s">
        <v>1726</v>
      </c>
      <c r="D2" s="121">
        <v>41453.435416666667</v>
      </c>
      <c r="E2" s="121">
        <v>41459.435416666667</v>
      </c>
      <c r="F2" s="121">
        <v>41459.728541666664</v>
      </c>
      <c r="G2" s="121">
        <v>41459.728541666664</v>
      </c>
    </row>
    <row r="3" spans="1:7">
      <c r="A3" s="54" t="s">
        <v>368</v>
      </c>
      <c r="B3" s="54" t="s">
        <v>1726</v>
      </c>
      <c r="C3" s="54" t="s">
        <v>1726</v>
      </c>
      <c r="D3" s="121">
        <v>41452.568749999999</v>
      </c>
      <c r="E3" s="121">
        <v>41459.568749999999</v>
      </c>
      <c r="F3" s="121">
        <v>41459.728541666664</v>
      </c>
      <c r="G3" s="121">
        <v>41459.728541666664</v>
      </c>
    </row>
    <row r="4" spans="1:7">
      <c r="A4" s="54" t="s">
        <v>748</v>
      </c>
      <c r="B4" s="54" t="s">
        <v>1730</v>
      </c>
      <c r="C4" s="54" t="s">
        <v>1730</v>
      </c>
      <c r="D4" s="121">
        <v>41459.696527777778</v>
      </c>
      <c r="E4" s="121">
        <v>41459.696527777778</v>
      </c>
      <c r="F4" s="121">
        <v>41459.728541666664</v>
      </c>
      <c r="G4" s="121">
        <v>41459.728541666664</v>
      </c>
    </row>
    <row r="5" spans="1:7">
      <c r="A5" s="54" t="s">
        <v>211</v>
      </c>
      <c r="B5" s="54" t="s">
        <v>815</v>
      </c>
      <c r="C5" s="54" t="s">
        <v>815</v>
      </c>
      <c r="D5" s="121">
        <v>41436.70208333333</v>
      </c>
      <c r="E5" s="121">
        <v>41459.70208333333</v>
      </c>
      <c r="F5" s="121">
        <v>41449.70208333333</v>
      </c>
      <c r="G5" s="121">
        <v>41445.70208333333</v>
      </c>
    </row>
    <row r="6" spans="1:7">
      <c r="A6" s="54" t="s">
        <v>653</v>
      </c>
      <c r="B6" s="54" t="s">
        <v>1728</v>
      </c>
      <c r="C6" s="54" t="s">
        <v>1728</v>
      </c>
      <c r="D6" s="121">
        <v>41459.709027777775</v>
      </c>
      <c r="E6" s="121">
        <v>41459.709027777775</v>
      </c>
      <c r="F6" s="121">
        <v>41459.728541666664</v>
      </c>
      <c r="G6" s="121">
        <v>41459.728541666664</v>
      </c>
    </row>
    <row r="7" spans="1:7">
      <c r="A7" s="54" t="s">
        <v>488</v>
      </c>
      <c r="B7" s="54" t="s">
        <v>815</v>
      </c>
      <c r="C7" s="54" t="s">
        <v>815</v>
      </c>
      <c r="D7" s="121">
        <v>41424.712500000001</v>
      </c>
      <c r="E7" s="121">
        <v>41459.712500000001</v>
      </c>
      <c r="F7" s="121">
        <v>41436.712500000001</v>
      </c>
      <c r="G7" s="121">
        <v>41432.712500000001</v>
      </c>
    </row>
    <row r="8" spans="1:7">
      <c r="A8" s="54" t="s">
        <v>209</v>
      </c>
      <c r="B8" s="54" t="s">
        <v>815</v>
      </c>
      <c r="C8" s="54" t="s">
        <v>815</v>
      </c>
      <c r="D8" s="121">
        <v>41436.410416666666</v>
      </c>
      <c r="E8" s="121">
        <v>41460.410416666666</v>
      </c>
      <c r="F8" s="121">
        <v>41446.412499999999</v>
      </c>
      <c r="G8" s="121">
        <v>41444.412499999999</v>
      </c>
    </row>
    <row r="9" spans="1:7">
      <c r="A9" s="54" t="s">
        <v>682</v>
      </c>
      <c r="B9" s="54" t="s">
        <v>815</v>
      </c>
      <c r="C9" s="54" t="s">
        <v>815</v>
      </c>
      <c r="D9" s="121">
        <v>41432.410416666666</v>
      </c>
      <c r="E9" s="121">
        <v>41460.410416666666</v>
      </c>
      <c r="F9" s="121">
        <v>41444.411805555559</v>
      </c>
      <c r="G9" s="121">
        <v>41442.411805555559</v>
      </c>
    </row>
    <row r="10" spans="1:7">
      <c r="A10" s="54" t="s">
        <v>183</v>
      </c>
      <c r="B10" s="54" t="s">
        <v>815</v>
      </c>
      <c r="C10" s="54" t="s">
        <v>815</v>
      </c>
      <c r="D10" s="121">
        <v>41436.427083333336</v>
      </c>
      <c r="E10" s="121">
        <v>41460.427083333336</v>
      </c>
      <c r="F10" s="121">
        <v>41445.427083333336</v>
      </c>
      <c r="G10" s="121">
        <v>41443.427083333336</v>
      </c>
    </row>
    <row r="11" spans="1:7">
      <c r="A11" s="128" t="s">
        <v>1693</v>
      </c>
      <c r="B11" s="128" t="s">
        <v>815</v>
      </c>
      <c r="C11" s="128" t="s">
        <v>815</v>
      </c>
      <c r="D11" s="121">
        <v>41436.423611111109</v>
      </c>
      <c r="E11" s="121">
        <v>41463.423611111109</v>
      </c>
      <c r="F11" s="121">
        <v>41446.423611111109</v>
      </c>
      <c r="G11" s="121">
        <v>41444.423611111109</v>
      </c>
    </row>
    <row r="12" spans="1:7">
      <c r="A12" s="128" t="s">
        <v>116</v>
      </c>
      <c r="B12" s="128" t="s">
        <v>1700</v>
      </c>
      <c r="C12" s="128" t="s">
        <v>1700</v>
      </c>
      <c r="D12" s="121">
        <v>41446.426388888889</v>
      </c>
      <c r="E12" s="121">
        <v>41463.426388888889</v>
      </c>
      <c r="F12" s="121">
        <v>41456.426388888889</v>
      </c>
      <c r="G12" s="121">
        <v>41452.426388888889</v>
      </c>
    </row>
    <row r="13" spans="1:7">
      <c r="A13" s="128" t="s">
        <v>377</v>
      </c>
      <c r="B13" s="128" t="s">
        <v>1725</v>
      </c>
      <c r="C13" s="128" t="s">
        <v>1725</v>
      </c>
      <c r="D13" s="121">
        <v>41442.442361111112</v>
      </c>
      <c r="E13" s="121">
        <v>41463.442361111112</v>
      </c>
      <c r="F13" s="121">
        <v>41453.442361111112</v>
      </c>
      <c r="G13" s="121">
        <v>41451.442361111112</v>
      </c>
    </row>
    <row r="14" spans="1:7">
      <c r="A14" s="128" t="s">
        <v>60</v>
      </c>
      <c r="B14" s="128" t="s">
        <v>1726</v>
      </c>
      <c r="C14" s="128" t="s">
        <v>1726</v>
      </c>
      <c r="D14" s="121">
        <v>41452.570833333331</v>
      </c>
      <c r="E14" s="121">
        <v>41463.570833333331</v>
      </c>
      <c r="F14" s="121">
        <v>41459.728541666664</v>
      </c>
      <c r="G14" s="121">
        <v>41459.728541666664</v>
      </c>
    </row>
    <row r="15" spans="1:7">
      <c r="A15" s="128" t="s">
        <v>117</v>
      </c>
      <c r="B15" s="128" t="s">
        <v>1726</v>
      </c>
      <c r="C15" s="128" t="s">
        <v>1726</v>
      </c>
      <c r="D15" s="121">
        <v>41456.6875</v>
      </c>
      <c r="E15" s="121">
        <v>41463.6875</v>
      </c>
      <c r="F15" s="121">
        <v>41459.728541666664</v>
      </c>
      <c r="G15" s="121">
        <v>41459.728541666664</v>
      </c>
    </row>
    <row r="16" spans="1:7">
      <c r="A16" s="128" t="s">
        <v>558</v>
      </c>
      <c r="B16" s="128" t="s">
        <v>1726</v>
      </c>
      <c r="C16" s="128" t="s">
        <v>1726</v>
      </c>
      <c r="D16" s="121">
        <v>41458.668749999997</v>
      </c>
      <c r="E16" s="121">
        <v>41464.668749999997</v>
      </c>
      <c r="F16" s="121">
        <v>41459.728541666664</v>
      </c>
      <c r="G16" s="121">
        <v>41459.728541666664</v>
      </c>
    </row>
    <row r="17" spans="1:7">
      <c r="A17" s="128" t="s">
        <v>175</v>
      </c>
      <c r="B17" s="128" t="s">
        <v>1729</v>
      </c>
      <c r="C17" s="128" t="s">
        <v>1729</v>
      </c>
      <c r="D17" s="121">
        <v>41456.697916666664</v>
      </c>
      <c r="E17" s="121">
        <v>41464.697916666664</v>
      </c>
      <c r="F17" s="121">
        <v>41464.697916666664</v>
      </c>
      <c r="G17" s="121">
        <v>41460.697916666664</v>
      </c>
    </row>
    <row r="18" spans="1:7">
      <c r="A18" s="128" t="s">
        <v>68</v>
      </c>
      <c r="B18" s="128" t="s">
        <v>1726</v>
      </c>
      <c r="C18" s="128" t="s">
        <v>1726</v>
      </c>
      <c r="D18" s="121">
        <v>41457.706944444442</v>
      </c>
      <c r="E18" s="121">
        <v>41464.706944444442</v>
      </c>
      <c r="F18" s="121">
        <v>41459.728541666664</v>
      </c>
      <c r="G18" s="121">
        <v>41459.728541666664</v>
      </c>
    </row>
    <row r="19" spans="1:7">
      <c r="A19" s="128" t="s">
        <v>446</v>
      </c>
      <c r="B19" s="128" t="s">
        <v>1725</v>
      </c>
      <c r="C19" s="128" t="s">
        <v>1725</v>
      </c>
      <c r="D19" s="121">
        <v>41438.386805555558</v>
      </c>
      <c r="E19" s="121">
        <v>41465.386805555558</v>
      </c>
      <c r="F19" s="121">
        <v>41450.386805555558</v>
      </c>
      <c r="G19" s="121">
        <v>41446.386805555558</v>
      </c>
    </row>
    <row r="20" spans="1:7">
      <c r="A20" s="128" t="s">
        <v>317</v>
      </c>
      <c r="B20" s="128" t="s">
        <v>815</v>
      </c>
      <c r="C20" s="128" t="s">
        <v>815</v>
      </c>
      <c r="D20" s="121">
        <v>41436.416666666664</v>
      </c>
      <c r="E20" s="121">
        <v>41465.416666666664</v>
      </c>
      <c r="F20" s="121">
        <v>41450.416666666664</v>
      </c>
      <c r="G20" s="121">
        <v>41446.416666666664</v>
      </c>
    </row>
    <row r="21" spans="1:7">
      <c r="A21" s="128" t="s">
        <v>1671</v>
      </c>
      <c r="B21" s="128" t="s">
        <v>1700</v>
      </c>
      <c r="C21" s="128" t="s">
        <v>1700</v>
      </c>
      <c r="D21" s="121">
        <v>41451.593055555553</v>
      </c>
      <c r="E21" s="121">
        <v>41465.593055555553</v>
      </c>
      <c r="F21" s="121">
        <v>41465.593055555553</v>
      </c>
      <c r="G21" s="121">
        <v>41463.593055555553</v>
      </c>
    </row>
    <row r="22" spans="1:7">
      <c r="A22" s="128" t="s">
        <v>234</v>
      </c>
      <c r="B22" s="128" t="s">
        <v>815</v>
      </c>
      <c r="C22" s="128" t="s">
        <v>815</v>
      </c>
      <c r="D22" s="121">
        <v>41437.684027777781</v>
      </c>
      <c r="E22" s="121">
        <v>41465.684027777781</v>
      </c>
      <c r="F22" s="121">
        <v>41443.684027777781</v>
      </c>
      <c r="G22" s="121">
        <v>41439.684027777781</v>
      </c>
    </row>
    <row r="23" spans="1:7">
      <c r="A23" s="128" t="s">
        <v>382</v>
      </c>
      <c r="B23" s="128" t="s">
        <v>815</v>
      </c>
      <c r="C23" s="128" t="s">
        <v>815</v>
      </c>
      <c r="D23" s="121">
        <v>41439.698611111111</v>
      </c>
      <c r="E23" s="121">
        <v>41465.698611111111</v>
      </c>
      <c r="F23" s="121">
        <v>41444.698611111111</v>
      </c>
      <c r="G23" s="121">
        <v>41442.698611111111</v>
      </c>
    </row>
    <row r="24" spans="1:7">
      <c r="A24" s="128" t="s">
        <v>342</v>
      </c>
      <c r="B24" s="128" t="s">
        <v>1734</v>
      </c>
      <c r="C24" s="128" t="s">
        <v>1734</v>
      </c>
      <c r="D24" s="121">
        <v>41456.380555555559</v>
      </c>
      <c r="E24" s="121">
        <v>41466.380555555559</v>
      </c>
      <c r="F24" s="121">
        <v>41459.728541666664</v>
      </c>
      <c r="G24" s="121">
        <v>41459.728541666664</v>
      </c>
    </row>
    <row r="25" spans="1:7">
      <c r="A25" s="128" t="s">
        <v>767</v>
      </c>
      <c r="B25" s="128" t="s">
        <v>1700</v>
      </c>
      <c r="C25" s="128" t="s">
        <v>1700</v>
      </c>
      <c r="D25" s="121">
        <v>41451.706250000003</v>
      </c>
      <c r="E25" s="121">
        <v>41466.706250000003</v>
      </c>
      <c r="F25" s="121">
        <v>41466.706250000003</v>
      </c>
      <c r="G25" s="121">
        <v>41464.706250000003</v>
      </c>
    </row>
    <row r="26" spans="1:7">
      <c r="A26" s="128" t="s">
        <v>413</v>
      </c>
      <c r="B26" s="128" t="s">
        <v>815</v>
      </c>
      <c r="C26" s="128" t="s">
        <v>815</v>
      </c>
      <c r="D26" s="121">
        <v>41444.385416666664</v>
      </c>
      <c r="E26" s="121">
        <v>41467.385416666664</v>
      </c>
      <c r="F26" s="121">
        <v>41453.385416666664</v>
      </c>
      <c r="G26" s="121">
        <v>41451.385416666664</v>
      </c>
    </row>
    <row r="27" spans="1:7">
      <c r="A27" s="128" t="s">
        <v>165</v>
      </c>
      <c r="B27" s="128" t="s">
        <v>1700</v>
      </c>
      <c r="C27" s="128" t="s">
        <v>1700</v>
      </c>
      <c r="D27" s="121">
        <v>41458.390277777777</v>
      </c>
      <c r="E27" s="121">
        <v>41467.390277777777</v>
      </c>
      <c r="F27" s="121">
        <v>41467.390277777777</v>
      </c>
      <c r="G27" s="121">
        <v>41465.390277777777</v>
      </c>
    </row>
    <row r="28" spans="1:7">
      <c r="A28" s="128" t="s">
        <v>604</v>
      </c>
      <c r="B28" s="128" t="s">
        <v>815</v>
      </c>
      <c r="C28" s="128" t="s">
        <v>815</v>
      </c>
      <c r="D28" s="121">
        <v>41424.647916666669</v>
      </c>
      <c r="E28" s="121">
        <v>41467.647916666669</v>
      </c>
      <c r="F28" s="121">
        <v>41437.647916666669</v>
      </c>
      <c r="G28" s="121">
        <v>41435.647916666669</v>
      </c>
    </row>
    <row r="29" spans="1:7">
      <c r="A29" s="128" t="s">
        <v>118</v>
      </c>
      <c r="B29" s="128" t="s">
        <v>1735</v>
      </c>
      <c r="C29" s="128" t="s">
        <v>1735</v>
      </c>
      <c r="D29" s="121">
        <v>41430.685416666667</v>
      </c>
      <c r="E29" s="121">
        <v>41468.685416666667</v>
      </c>
      <c r="F29" s="121">
        <v>41459.728541666664</v>
      </c>
      <c r="G29" s="121">
        <v>41459.728541666664</v>
      </c>
    </row>
    <row r="30" spans="1:7">
      <c r="A30" s="128" t="s">
        <v>643</v>
      </c>
      <c r="B30" s="128" t="s">
        <v>1700</v>
      </c>
      <c r="C30" s="128" t="s">
        <v>1700</v>
      </c>
      <c r="D30" s="121">
        <v>41458.384027777778</v>
      </c>
      <c r="E30" s="121">
        <v>41470.384027777778</v>
      </c>
      <c r="F30" s="121">
        <v>41470.384027777778</v>
      </c>
      <c r="G30" s="121">
        <v>41466.384027777778</v>
      </c>
    </row>
    <row r="31" spans="1:7">
      <c r="A31" s="128" t="s">
        <v>1736</v>
      </c>
      <c r="B31" s="128" t="s">
        <v>815</v>
      </c>
      <c r="C31" s="128" t="s">
        <v>815</v>
      </c>
      <c r="D31" s="121">
        <v>41436.393055555556</v>
      </c>
      <c r="E31" s="121">
        <v>41470.393055555556</v>
      </c>
      <c r="F31" s="121">
        <v>41442.393055555556</v>
      </c>
      <c r="G31" s="121">
        <v>41438.393055555556</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sheetPr>
    <tabColor rgb="FF1C449C"/>
  </sheetPr>
  <dimension ref="A1:E105"/>
  <sheetViews>
    <sheetView workbookViewId="0">
      <selection activeCell="O11" sqref="O11"/>
    </sheetView>
  </sheetViews>
  <sheetFormatPr defaultRowHeight="15"/>
  <cols>
    <col min="2" max="2" width="21.85546875" customWidth="1"/>
    <col min="5" max="5" width="19.28515625" bestFit="1" customWidth="1"/>
  </cols>
  <sheetData>
    <row r="1" spans="1:5">
      <c r="A1" s="128" t="s">
        <v>818</v>
      </c>
      <c r="B1" s="128" t="s">
        <v>819</v>
      </c>
      <c r="C1" s="128" t="s">
        <v>820</v>
      </c>
      <c r="D1" s="128" t="s">
        <v>821</v>
      </c>
      <c r="E1" s="128" t="s">
        <v>822</v>
      </c>
    </row>
    <row r="2" spans="1:5">
      <c r="A2" s="128">
        <v>144</v>
      </c>
      <c r="B2" s="128" t="s">
        <v>823</v>
      </c>
      <c r="C2" s="128">
        <v>4</v>
      </c>
      <c r="D2" s="128">
        <v>1</v>
      </c>
      <c r="E2" s="128" t="s">
        <v>103</v>
      </c>
    </row>
    <row r="3" spans="1:5">
      <c r="A3" s="128">
        <v>145</v>
      </c>
      <c r="B3" s="128" t="s">
        <v>824</v>
      </c>
      <c r="C3" s="128">
        <v>4</v>
      </c>
      <c r="D3" s="128">
        <v>1</v>
      </c>
      <c r="E3" s="128" t="s">
        <v>103</v>
      </c>
    </row>
    <row r="4" spans="1:5">
      <c r="A4" s="128">
        <v>150</v>
      </c>
      <c r="B4" s="128" t="s">
        <v>825</v>
      </c>
      <c r="C4" s="128">
        <v>4</v>
      </c>
      <c r="D4" s="128">
        <v>1</v>
      </c>
      <c r="E4" s="128" t="s">
        <v>104</v>
      </c>
    </row>
    <row r="5" spans="1:5">
      <c r="A5" s="128">
        <v>151</v>
      </c>
      <c r="B5" s="128" t="s">
        <v>826</v>
      </c>
      <c r="C5" s="128">
        <v>4</v>
      </c>
      <c r="D5" s="128">
        <v>1</v>
      </c>
      <c r="E5" s="128" t="s">
        <v>104</v>
      </c>
    </row>
    <row r="6" spans="1:5">
      <c r="A6" s="128">
        <v>155</v>
      </c>
      <c r="B6" s="128" t="s">
        <v>827</v>
      </c>
      <c r="C6" s="128">
        <v>4</v>
      </c>
      <c r="D6" s="128">
        <v>1</v>
      </c>
      <c r="E6" s="128" t="s">
        <v>104</v>
      </c>
    </row>
    <row r="7" spans="1:5">
      <c r="A7" s="128">
        <v>156</v>
      </c>
      <c r="B7" s="128" t="s">
        <v>828</v>
      </c>
      <c r="C7" s="128">
        <v>4</v>
      </c>
      <c r="D7" s="128">
        <v>1</v>
      </c>
      <c r="E7" s="128" t="s">
        <v>104</v>
      </c>
    </row>
    <row r="8" spans="1:5">
      <c r="A8" s="128">
        <v>157</v>
      </c>
      <c r="B8" s="128" t="s">
        <v>829</v>
      </c>
      <c r="C8" s="128">
        <v>4</v>
      </c>
      <c r="D8" s="128">
        <v>1</v>
      </c>
      <c r="E8" s="128" t="s">
        <v>104</v>
      </c>
    </row>
    <row r="9" spans="1:5">
      <c r="A9" s="128">
        <v>158</v>
      </c>
      <c r="B9" s="128" t="s">
        <v>830</v>
      </c>
      <c r="C9" s="128">
        <v>4</v>
      </c>
      <c r="D9" s="128">
        <v>1</v>
      </c>
      <c r="E9" s="128" t="s">
        <v>104</v>
      </c>
    </row>
    <row r="10" spans="1:5">
      <c r="A10" s="128">
        <v>159</v>
      </c>
      <c r="B10" s="128" t="s">
        <v>831</v>
      </c>
      <c r="C10" s="128">
        <v>4</v>
      </c>
      <c r="D10" s="128">
        <v>1</v>
      </c>
      <c r="E10" s="128" t="s">
        <v>104</v>
      </c>
    </row>
    <row r="11" spans="1:5">
      <c r="A11" s="128">
        <v>160</v>
      </c>
      <c r="B11" s="128" t="s">
        <v>832</v>
      </c>
      <c r="C11" s="128">
        <v>4</v>
      </c>
      <c r="D11" s="128">
        <v>1</v>
      </c>
      <c r="E11" s="128" t="s">
        <v>104</v>
      </c>
    </row>
    <row r="12" spans="1:5">
      <c r="A12" s="128">
        <v>165</v>
      </c>
      <c r="B12" s="128" t="s">
        <v>833</v>
      </c>
      <c r="C12" s="128">
        <v>4</v>
      </c>
      <c r="D12" s="128">
        <v>1</v>
      </c>
      <c r="E12" s="128" t="s">
        <v>104</v>
      </c>
    </row>
    <row r="13" spans="1:5">
      <c r="A13" s="128">
        <v>166</v>
      </c>
      <c r="B13" s="128" t="s">
        <v>834</v>
      </c>
      <c r="C13" s="128">
        <v>4</v>
      </c>
      <c r="D13" s="128">
        <v>1</v>
      </c>
      <c r="E13" s="128" t="s">
        <v>104</v>
      </c>
    </row>
    <row r="14" spans="1:5">
      <c r="A14" s="128">
        <v>167</v>
      </c>
      <c r="B14" s="128" t="s">
        <v>835</v>
      </c>
      <c r="C14" s="128">
        <v>4</v>
      </c>
      <c r="D14" s="128">
        <v>1</v>
      </c>
      <c r="E14" s="128" t="s">
        <v>104</v>
      </c>
    </row>
    <row r="15" spans="1:5">
      <c r="A15" s="128">
        <v>168</v>
      </c>
      <c r="B15" s="128" t="s">
        <v>836</v>
      </c>
      <c r="C15" s="128">
        <v>4</v>
      </c>
      <c r="D15" s="128">
        <v>1</v>
      </c>
      <c r="E15" s="128" t="s">
        <v>104</v>
      </c>
    </row>
    <row r="16" spans="1:5">
      <c r="A16" s="128">
        <v>180</v>
      </c>
      <c r="B16" s="128" t="s">
        <v>837</v>
      </c>
      <c r="C16" s="128">
        <v>4</v>
      </c>
      <c r="D16" s="128">
        <v>1</v>
      </c>
      <c r="E16" s="128" t="s">
        <v>105</v>
      </c>
    </row>
    <row r="17" spans="1:5">
      <c r="A17" s="128">
        <v>181</v>
      </c>
      <c r="B17" s="128" t="s">
        <v>838</v>
      </c>
      <c r="C17" s="128">
        <v>4</v>
      </c>
      <c r="D17" s="128">
        <v>1</v>
      </c>
      <c r="E17" s="128" t="s">
        <v>105</v>
      </c>
    </row>
    <row r="18" spans="1:5">
      <c r="A18" s="128">
        <v>182</v>
      </c>
      <c r="B18" s="128" t="s">
        <v>839</v>
      </c>
      <c r="C18" s="128">
        <v>4</v>
      </c>
      <c r="D18" s="128">
        <v>1</v>
      </c>
      <c r="E18" s="128" t="s">
        <v>105</v>
      </c>
    </row>
    <row r="19" spans="1:5">
      <c r="A19" s="128">
        <v>183</v>
      </c>
      <c r="B19" s="128" t="s">
        <v>840</v>
      </c>
      <c r="C19" s="128">
        <v>4</v>
      </c>
      <c r="D19" s="128">
        <v>1</v>
      </c>
      <c r="E19" s="128" t="s">
        <v>105</v>
      </c>
    </row>
    <row r="20" spans="1:5">
      <c r="A20" s="128">
        <v>184</v>
      </c>
      <c r="B20" s="128" t="s">
        <v>841</v>
      </c>
      <c r="C20" s="128">
        <v>4</v>
      </c>
      <c r="D20" s="128">
        <v>1</v>
      </c>
      <c r="E20" s="128" t="s">
        <v>105</v>
      </c>
    </row>
    <row r="21" spans="1:5">
      <c r="A21" s="128">
        <v>185</v>
      </c>
      <c r="B21" s="128" t="s">
        <v>842</v>
      </c>
      <c r="C21" s="128">
        <v>4</v>
      </c>
      <c r="D21" s="128">
        <v>1</v>
      </c>
      <c r="E21" s="128" t="s">
        <v>105</v>
      </c>
    </row>
    <row r="22" spans="1:5">
      <c r="A22" s="128">
        <v>186</v>
      </c>
      <c r="B22" s="128" t="s">
        <v>843</v>
      </c>
      <c r="C22" s="128">
        <v>4</v>
      </c>
      <c r="D22" s="128">
        <v>1</v>
      </c>
      <c r="E22" s="128" t="s">
        <v>105</v>
      </c>
    </row>
    <row r="23" spans="1:5">
      <c r="A23" s="128">
        <v>187</v>
      </c>
      <c r="B23" s="128" t="s">
        <v>844</v>
      </c>
      <c r="C23" s="128">
        <v>4</v>
      </c>
      <c r="D23" s="128">
        <v>1</v>
      </c>
      <c r="E23" s="128" t="s">
        <v>105</v>
      </c>
    </row>
    <row r="24" spans="1:5">
      <c r="A24" s="128">
        <v>188</v>
      </c>
      <c r="B24" s="128" t="s">
        <v>845</v>
      </c>
      <c r="C24" s="128">
        <v>4</v>
      </c>
      <c r="D24" s="128">
        <v>1</v>
      </c>
      <c r="E24" s="128" t="s">
        <v>105</v>
      </c>
    </row>
    <row r="25" spans="1:5">
      <c r="A25" s="128">
        <v>189</v>
      </c>
      <c r="B25" s="128" t="s">
        <v>846</v>
      </c>
      <c r="C25" s="128">
        <v>4</v>
      </c>
      <c r="D25" s="128">
        <v>1</v>
      </c>
      <c r="E25" s="128" t="s">
        <v>105</v>
      </c>
    </row>
    <row r="26" spans="1:5">
      <c r="A26" s="128">
        <v>190</v>
      </c>
      <c r="B26" s="128" t="s">
        <v>847</v>
      </c>
      <c r="C26" s="128">
        <v>4</v>
      </c>
      <c r="D26" s="128">
        <v>1</v>
      </c>
      <c r="E26" s="128" t="s">
        <v>105</v>
      </c>
    </row>
    <row r="27" spans="1:5">
      <c r="A27" s="128">
        <v>191</v>
      </c>
      <c r="B27" s="128" t="s">
        <v>848</v>
      </c>
      <c r="C27" s="128">
        <v>4</v>
      </c>
      <c r="D27" s="128">
        <v>1</v>
      </c>
      <c r="E27" s="128" t="s">
        <v>105</v>
      </c>
    </row>
    <row r="28" spans="1:5">
      <c r="A28" s="128">
        <v>192</v>
      </c>
      <c r="B28" s="128" t="s">
        <v>849</v>
      </c>
      <c r="C28" s="128">
        <v>4</v>
      </c>
      <c r="D28" s="128">
        <v>1</v>
      </c>
      <c r="E28" s="128" t="s">
        <v>105</v>
      </c>
    </row>
    <row r="29" spans="1:5">
      <c r="A29" s="128">
        <v>193</v>
      </c>
      <c r="B29" s="128" t="s">
        <v>850</v>
      </c>
      <c r="C29" s="128">
        <v>4</v>
      </c>
      <c r="D29" s="128">
        <v>1</v>
      </c>
      <c r="E29" s="128" t="s">
        <v>105</v>
      </c>
    </row>
    <row r="30" spans="1:5">
      <c r="A30" s="128">
        <v>194</v>
      </c>
      <c r="B30" s="128" t="s">
        <v>851</v>
      </c>
      <c r="C30" s="128">
        <v>4</v>
      </c>
      <c r="D30" s="128">
        <v>1</v>
      </c>
      <c r="E30" s="128" t="s">
        <v>105</v>
      </c>
    </row>
    <row r="31" spans="1:5">
      <c r="A31" s="128">
        <v>195</v>
      </c>
      <c r="B31" s="128" t="s">
        <v>852</v>
      </c>
      <c r="C31" s="128">
        <v>4</v>
      </c>
      <c r="D31" s="128">
        <v>1</v>
      </c>
      <c r="E31" s="128" t="s">
        <v>105</v>
      </c>
    </row>
    <row r="32" spans="1:5">
      <c r="A32" s="128">
        <v>196</v>
      </c>
      <c r="B32" s="128" t="s">
        <v>853</v>
      </c>
      <c r="C32" s="128">
        <v>4</v>
      </c>
      <c r="D32" s="128">
        <v>1</v>
      </c>
      <c r="E32" s="128" t="s">
        <v>105</v>
      </c>
    </row>
    <row r="33" spans="1:5">
      <c r="A33" s="128">
        <v>197</v>
      </c>
      <c r="B33" s="128" t="s">
        <v>854</v>
      </c>
      <c r="C33" s="128">
        <v>4</v>
      </c>
      <c r="D33" s="128">
        <v>1</v>
      </c>
      <c r="E33" s="128" t="s">
        <v>105</v>
      </c>
    </row>
    <row r="34" spans="1:5">
      <c r="A34" s="128">
        <v>198</v>
      </c>
      <c r="B34" s="128" t="s">
        <v>855</v>
      </c>
      <c r="C34" s="128">
        <v>4</v>
      </c>
      <c r="D34" s="128">
        <v>1</v>
      </c>
      <c r="E34" s="128" t="s">
        <v>105</v>
      </c>
    </row>
    <row r="35" spans="1:5">
      <c r="A35" s="128">
        <v>199</v>
      </c>
      <c r="B35" s="128" t="s">
        <v>856</v>
      </c>
      <c r="C35" s="128">
        <v>4</v>
      </c>
      <c r="D35" s="128">
        <v>1</v>
      </c>
      <c r="E35" s="128" t="s">
        <v>105</v>
      </c>
    </row>
    <row r="36" spans="1:5">
      <c r="A36" s="128">
        <v>211</v>
      </c>
      <c r="B36" s="128" t="s">
        <v>857</v>
      </c>
      <c r="C36" s="128">
        <v>4</v>
      </c>
      <c r="D36" s="128">
        <v>1</v>
      </c>
      <c r="E36" s="128" t="s">
        <v>106</v>
      </c>
    </row>
    <row r="37" spans="1:5">
      <c r="A37" s="128">
        <v>212</v>
      </c>
      <c r="B37" s="128" t="s">
        <v>858</v>
      </c>
      <c r="C37" s="128">
        <v>4</v>
      </c>
      <c r="D37" s="128">
        <v>1</v>
      </c>
      <c r="E37" s="128" t="s">
        <v>106</v>
      </c>
    </row>
    <row r="38" spans="1:5">
      <c r="A38" s="128">
        <v>213</v>
      </c>
      <c r="B38" s="128" t="s">
        <v>859</v>
      </c>
      <c r="C38" s="128">
        <v>4</v>
      </c>
      <c r="D38" s="128">
        <v>1</v>
      </c>
      <c r="E38" s="128" t="s">
        <v>106</v>
      </c>
    </row>
    <row r="39" spans="1:5">
      <c r="A39" s="128">
        <v>214</v>
      </c>
      <c r="B39" s="128" t="s">
        <v>860</v>
      </c>
      <c r="C39" s="128">
        <v>4</v>
      </c>
      <c r="D39" s="128">
        <v>1</v>
      </c>
      <c r="E39" s="128" t="s">
        <v>106</v>
      </c>
    </row>
    <row r="40" spans="1:5">
      <c r="A40" s="128">
        <v>215</v>
      </c>
      <c r="B40" s="128" t="s">
        <v>861</v>
      </c>
      <c r="C40" s="128">
        <v>4</v>
      </c>
      <c r="D40" s="128">
        <v>1</v>
      </c>
      <c r="E40" s="128" t="s">
        <v>106</v>
      </c>
    </row>
    <row r="41" spans="1:5">
      <c r="A41" s="128">
        <v>216</v>
      </c>
      <c r="B41" s="128" t="s">
        <v>862</v>
      </c>
      <c r="C41" s="128">
        <v>4</v>
      </c>
      <c r="D41" s="128">
        <v>1</v>
      </c>
      <c r="E41" s="128" t="s">
        <v>106</v>
      </c>
    </row>
    <row r="42" spans="1:5">
      <c r="A42" s="128">
        <v>217</v>
      </c>
      <c r="B42" s="128" t="s">
        <v>863</v>
      </c>
      <c r="C42" s="128">
        <v>4</v>
      </c>
      <c r="D42" s="128">
        <v>1</v>
      </c>
      <c r="E42" s="128" t="s">
        <v>106</v>
      </c>
    </row>
    <row r="43" spans="1:5">
      <c r="A43" s="128">
        <v>218</v>
      </c>
      <c r="B43" s="128" t="s">
        <v>864</v>
      </c>
      <c r="C43" s="128">
        <v>4</v>
      </c>
      <c r="D43" s="128">
        <v>1</v>
      </c>
      <c r="E43" s="128" t="s">
        <v>106</v>
      </c>
    </row>
    <row r="44" spans="1:5">
      <c r="A44" s="128">
        <v>219</v>
      </c>
      <c r="B44" s="128" t="s">
        <v>865</v>
      </c>
      <c r="C44" s="128">
        <v>4</v>
      </c>
      <c r="D44" s="128">
        <v>1</v>
      </c>
      <c r="E44" s="128" t="s">
        <v>106</v>
      </c>
    </row>
    <row r="45" spans="1:5">
      <c r="A45" s="128">
        <v>220</v>
      </c>
      <c r="B45" s="128" t="s">
        <v>866</v>
      </c>
      <c r="C45" s="128">
        <v>4</v>
      </c>
      <c r="D45" s="128">
        <v>1</v>
      </c>
      <c r="E45" s="128" t="s">
        <v>106</v>
      </c>
    </row>
    <row r="46" spans="1:5">
      <c r="A46" s="128">
        <v>221</v>
      </c>
      <c r="B46" s="128" t="s">
        <v>867</v>
      </c>
      <c r="C46" s="128">
        <v>4</v>
      </c>
      <c r="D46" s="128">
        <v>1</v>
      </c>
      <c r="E46" s="128" t="s">
        <v>106</v>
      </c>
    </row>
    <row r="47" spans="1:5">
      <c r="A47" s="128">
        <v>222</v>
      </c>
      <c r="B47" s="128" t="s">
        <v>868</v>
      </c>
      <c r="C47" s="128">
        <v>4</v>
      </c>
      <c r="D47" s="128">
        <v>1</v>
      </c>
      <c r="E47" s="128" t="s">
        <v>106</v>
      </c>
    </row>
    <row r="48" spans="1:5">
      <c r="A48" s="128">
        <v>223</v>
      </c>
      <c r="B48" s="128" t="s">
        <v>869</v>
      </c>
      <c r="C48" s="128">
        <v>4</v>
      </c>
      <c r="D48" s="128">
        <v>1</v>
      </c>
      <c r="E48" s="128" t="s">
        <v>106</v>
      </c>
    </row>
    <row r="49" spans="1:5">
      <c r="A49" s="128">
        <v>224</v>
      </c>
      <c r="B49" s="128" t="s">
        <v>870</v>
      </c>
      <c r="C49" s="128">
        <v>4</v>
      </c>
      <c r="D49" s="128">
        <v>1</v>
      </c>
      <c r="E49" s="128" t="s">
        <v>106</v>
      </c>
    </row>
    <row r="50" spans="1:5">
      <c r="A50" s="128">
        <v>225</v>
      </c>
      <c r="B50" s="128" t="s">
        <v>871</v>
      </c>
      <c r="C50" s="128">
        <v>4</v>
      </c>
      <c r="D50" s="128">
        <v>1</v>
      </c>
      <c r="E50" s="128" t="s">
        <v>106</v>
      </c>
    </row>
    <row r="51" spans="1:5">
      <c r="A51" s="128">
        <v>226</v>
      </c>
      <c r="B51" s="128" t="s">
        <v>872</v>
      </c>
      <c r="C51" s="128">
        <v>4</v>
      </c>
      <c r="D51" s="128">
        <v>1</v>
      </c>
      <c r="E51" s="128" t="s">
        <v>106</v>
      </c>
    </row>
    <row r="52" spans="1:5">
      <c r="A52" s="128">
        <v>227</v>
      </c>
      <c r="B52" s="128" t="s">
        <v>873</v>
      </c>
      <c r="C52" s="128">
        <v>4</v>
      </c>
      <c r="D52" s="128">
        <v>1</v>
      </c>
      <c r="E52" s="128" t="s">
        <v>106</v>
      </c>
    </row>
    <row r="53" spans="1:5">
      <c r="A53" s="128">
        <v>228</v>
      </c>
      <c r="B53" s="128" t="s">
        <v>874</v>
      </c>
      <c r="C53" s="128">
        <v>4</v>
      </c>
      <c r="D53" s="128">
        <v>1</v>
      </c>
      <c r="E53" s="128" t="s">
        <v>106</v>
      </c>
    </row>
    <row r="54" spans="1:5">
      <c r="A54" s="128">
        <v>229</v>
      </c>
      <c r="B54" s="128" t="s">
        <v>875</v>
      </c>
      <c r="C54" s="128">
        <v>4</v>
      </c>
      <c r="D54" s="128">
        <v>1</v>
      </c>
      <c r="E54" s="128" t="s">
        <v>106</v>
      </c>
    </row>
    <row r="55" spans="1:5">
      <c r="A55" s="128">
        <v>234</v>
      </c>
      <c r="B55" s="128" t="s">
        <v>876</v>
      </c>
      <c r="C55" s="128">
        <v>4</v>
      </c>
      <c r="D55" s="128">
        <v>1</v>
      </c>
      <c r="E55" s="128" t="s">
        <v>801</v>
      </c>
    </row>
    <row r="56" spans="1:5">
      <c r="A56" s="128">
        <v>235</v>
      </c>
      <c r="B56" s="128" t="s">
        <v>877</v>
      </c>
      <c r="C56" s="128">
        <v>4</v>
      </c>
      <c r="D56" s="128">
        <v>1</v>
      </c>
      <c r="E56" s="128" t="s">
        <v>801</v>
      </c>
    </row>
    <row r="57" spans="1:5">
      <c r="A57" s="128">
        <v>236</v>
      </c>
      <c r="B57" s="128" t="s">
        <v>878</v>
      </c>
      <c r="C57" s="128">
        <v>4</v>
      </c>
      <c r="D57" s="128">
        <v>1</v>
      </c>
      <c r="E57" s="128" t="s">
        <v>801</v>
      </c>
    </row>
    <row r="58" spans="1:5">
      <c r="A58" s="128">
        <v>237</v>
      </c>
      <c r="B58" s="128" t="s">
        <v>879</v>
      </c>
      <c r="C58" s="128">
        <v>4</v>
      </c>
      <c r="D58" s="128">
        <v>1</v>
      </c>
      <c r="E58" s="128" t="s">
        <v>801</v>
      </c>
    </row>
    <row r="59" spans="1:5">
      <c r="A59" s="128">
        <v>238</v>
      </c>
      <c r="B59" s="128" t="s">
        <v>880</v>
      </c>
      <c r="C59" s="128">
        <v>4</v>
      </c>
      <c r="D59" s="128">
        <v>1</v>
      </c>
      <c r="E59" s="128" t="s">
        <v>801</v>
      </c>
    </row>
    <row r="60" spans="1:5">
      <c r="A60" s="128">
        <v>247</v>
      </c>
      <c r="B60" s="128" t="s">
        <v>881</v>
      </c>
      <c r="C60" s="128">
        <v>4</v>
      </c>
      <c r="D60" s="128">
        <v>1</v>
      </c>
      <c r="E60" s="128" t="s">
        <v>107</v>
      </c>
    </row>
    <row r="61" spans="1:5">
      <c r="A61" s="128">
        <v>248</v>
      </c>
      <c r="B61" s="128" t="s">
        <v>882</v>
      </c>
      <c r="C61" s="128">
        <v>4</v>
      </c>
      <c r="D61" s="128">
        <v>1</v>
      </c>
      <c r="E61" s="128" t="s">
        <v>107</v>
      </c>
    </row>
    <row r="62" spans="1:5">
      <c r="A62" s="128">
        <v>249</v>
      </c>
      <c r="B62" s="128" t="s">
        <v>883</v>
      </c>
      <c r="C62" s="128">
        <v>4</v>
      </c>
      <c r="D62" s="128">
        <v>1</v>
      </c>
      <c r="E62" s="128" t="s">
        <v>107</v>
      </c>
    </row>
    <row r="63" spans="1:5">
      <c r="A63" s="128">
        <v>250</v>
      </c>
      <c r="B63" s="128" t="s">
        <v>884</v>
      </c>
      <c r="C63" s="128">
        <v>4</v>
      </c>
      <c r="D63" s="128">
        <v>1</v>
      </c>
      <c r="E63" s="128" t="s">
        <v>107</v>
      </c>
    </row>
    <row r="64" spans="1:5">
      <c r="A64" s="128">
        <v>251</v>
      </c>
      <c r="B64" s="128" t="s">
        <v>885</v>
      </c>
      <c r="C64" s="128">
        <v>4</v>
      </c>
      <c r="D64" s="128">
        <v>1</v>
      </c>
      <c r="E64" s="128" t="s">
        <v>107</v>
      </c>
    </row>
    <row r="65" spans="1:5">
      <c r="A65" s="128">
        <v>252</v>
      </c>
      <c r="B65" s="128" t="s">
        <v>886</v>
      </c>
      <c r="C65" s="128">
        <v>4</v>
      </c>
      <c r="D65" s="128">
        <v>1</v>
      </c>
      <c r="E65" s="128" t="s">
        <v>107</v>
      </c>
    </row>
    <row r="66" spans="1:5">
      <c r="A66" s="128">
        <v>253</v>
      </c>
      <c r="B66" s="128" t="s">
        <v>887</v>
      </c>
      <c r="C66" s="128">
        <v>4</v>
      </c>
      <c r="D66" s="128">
        <v>1</v>
      </c>
      <c r="E66" s="128" t="s">
        <v>107</v>
      </c>
    </row>
    <row r="67" spans="1:5">
      <c r="A67" s="128">
        <v>254</v>
      </c>
      <c r="B67" s="128" t="s">
        <v>888</v>
      </c>
      <c r="C67" s="128">
        <v>4</v>
      </c>
      <c r="D67" s="128">
        <v>1</v>
      </c>
      <c r="E67" s="128" t="s">
        <v>107</v>
      </c>
    </row>
    <row r="68" spans="1:5">
      <c r="A68" s="128">
        <v>255</v>
      </c>
      <c r="B68" s="128" t="s">
        <v>889</v>
      </c>
      <c r="C68" s="128">
        <v>4</v>
      </c>
      <c r="D68" s="128">
        <v>1</v>
      </c>
      <c r="E68" s="128" t="s">
        <v>107</v>
      </c>
    </row>
    <row r="69" spans="1:5">
      <c r="A69" s="128">
        <v>256</v>
      </c>
      <c r="B69" s="128" t="s">
        <v>890</v>
      </c>
      <c r="C69" s="128">
        <v>4</v>
      </c>
      <c r="D69" s="128">
        <v>1</v>
      </c>
      <c r="E69" s="128" t="s">
        <v>107</v>
      </c>
    </row>
    <row r="70" spans="1:5">
      <c r="A70" s="128">
        <v>257</v>
      </c>
      <c r="B70" s="128" t="s">
        <v>839</v>
      </c>
      <c r="C70" s="128">
        <v>4</v>
      </c>
      <c r="D70" s="128">
        <v>1</v>
      </c>
      <c r="E70" s="128" t="s">
        <v>107</v>
      </c>
    </row>
    <row r="71" spans="1:5">
      <c r="A71" s="128">
        <v>258</v>
      </c>
      <c r="B71" s="128" t="s">
        <v>891</v>
      </c>
      <c r="C71" s="128">
        <v>4</v>
      </c>
      <c r="D71" s="128">
        <v>1</v>
      </c>
      <c r="E71" s="128" t="s">
        <v>107</v>
      </c>
    </row>
    <row r="72" spans="1:5">
      <c r="A72" s="128">
        <v>259</v>
      </c>
      <c r="B72" s="128" t="s">
        <v>892</v>
      </c>
      <c r="C72" s="128">
        <v>4</v>
      </c>
      <c r="D72" s="128">
        <v>1</v>
      </c>
      <c r="E72" s="128" t="s">
        <v>107</v>
      </c>
    </row>
    <row r="73" spans="1:5">
      <c r="A73" s="128">
        <v>260</v>
      </c>
      <c r="B73" s="128" t="s">
        <v>893</v>
      </c>
      <c r="C73" s="128">
        <v>4</v>
      </c>
      <c r="D73" s="128">
        <v>1</v>
      </c>
      <c r="E73" s="128" t="s">
        <v>107</v>
      </c>
    </row>
    <row r="74" spans="1:5">
      <c r="A74" s="128">
        <v>261</v>
      </c>
      <c r="B74" s="128" t="s">
        <v>894</v>
      </c>
      <c r="C74" s="128">
        <v>4</v>
      </c>
      <c r="D74" s="128">
        <v>1</v>
      </c>
      <c r="E74" s="128" t="s">
        <v>107</v>
      </c>
    </row>
    <row r="75" spans="1:5">
      <c r="A75" s="128">
        <v>262</v>
      </c>
      <c r="B75" s="128" t="s">
        <v>895</v>
      </c>
      <c r="C75" s="128">
        <v>4</v>
      </c>
      <c r="D75" s="128">
        <v>1</v>
      </c>
      <c r="E75" s="128" t="s">
        <v>107</v>
      </c>
    </row>
    <row r="76" spans="1:5">
      <c r="A76" s="128">
        <v>267</v>
      </c>
      <c r="B76" s="128" t="s">
        <v>896</v>
      </c>
      <c r="C76" s="128">
        <v>4</v>
      </c>
      <c r="D76" s="128">
        <v>1</v>
      </c>
      <c r="E76" s="128" t="s">
        <v>108</v>
      </c>
    </row>
    <row r="77" spans="1:5">
      <c r="A77" s="128">
        <v>269</v>
      </c>
      <c r="B77" s="128" t="s">
        <v>897</v>
      </c>
      <c r="C77" s="128">
        <v>4</v>
      </c>
      <c r="D77" s="128">
        <v>1</v>
      </c>
      <c r="E77" s="128" t="s">
        <v>108</v>
      </c>
    </row>
    <row r="78" spans="1:5">
      <c r="A78" s="128">
        <v>274</v>
      </c>
      <c r="B78" s="128" t="s">
        <v>898</v>
      </c>
      <c r="C78" s="128">
        <v>4</v>
      </c>
      <c r="D78" s="128">
        <v>1</v>
      </c>
      <c r="E78" s="128" t="s">
        <v>109</v>
      </c>
    </row>
    <row r="79" spans="1:5">
      <c r="A79" s="128">
        <v>275</v>
      </c>
      <c r="B79" s="128" t="s">
        <v>899</v>
      </c>
      <c r="C79" s="128">
        <v>4</v>
      </c>
      <c r="D79" s="128">
        <v>1</v>
      </c>
      <c r="E79" s="128" t="s">
        <v>109</v>
      </c>
    </row>
    <row r="80" spans="1:5">
      <c r="A80" s="128">
        <v>276</v>
      </c>
      <c r="B80" s="128" t="s">
        <v>900</v>
      </c>
      <c r="C80" s="128">
        <v>4</v>
      </c>
      <c r="D80" s="128">
        <v>1</v>
      </c>
      <c r="E80" s="128" t="s">
        <v>109</v>
      </c>
    </row>
    <row r="81" spans="1:5">
      <c r="A81" s="128">
        <v>277</v>
      </c>
      <c r="B81" s="128" t="s">
        <v>901</v>
      </c>
      <c r="C81" s="128">
        <v>4</v>
      </c>
      <c r="D81" s="128">
        <v>1</v>
      </c>
      <c r="E81" s="128" t="s">
        <v>109</v>
      </c>
    </row>
    <row r="82" spans="1:5">
      <c r="A82" s="128">
        <v>289</v>
      </c>
      <c r="B82" s="128" t="s">
        <v>12</v>
      </c>
      <c r="C82" s="128">
        <v>4</v>
      </c>
      <c r="D82" s="128">
        <v>1</v>
      </c>
      <c r="E82" s="128" t="s">
        <v>12</v>
      </c>
    </row>
    <row r="83" spans="1:5">
      <c r="A83" s="128">
        <v>290</v>
      </c>
      <c r="B83" s="128" t="s">
        <v>902</v>
      </c>
      <c r="C83" s="128">
        <v>4</v>
      </c>
      <c r="D83" s="128">
        <v>1</v>
      </c>
      <c r="E83" s="128" t="s">
        <v>13</v>
      </c>
    </row>
    <row r="84" spans="1:5">
      <c r="A84" s="128">
        <v>291</v>
      </c>
      <c r="B84" s="128" t="s">
        <v>903</v>
      </c>
      <c r="C84" s="128">
        <v>4</v>
      </c>
      <c r="D84" s="128">
        <v>1</v>
      </c>
      <c r="E84" s="128" t="s">
        <v>13</v>
      </c>
    </row>
    <row r="85" spans="1:5">
      <c r="A85" s="128">
        <v>292</v>
      </c>
      <c r="B85" s="128" t="s">
        <v>904</v>
      </c>
      <c r="C85" s="128">
        <v>4</v>
      </c>
      <c r="D85" s="128">
        <v>1</v>
      </c>
      <c r="E85" s="128" t="s">
        <v>13</v>
      </c>
    </row>
    <row r="86" spans="1:5">
      <c r="A86" s="128">
        <v>293</v>
      </c>
      <c r="B86" s="128" t="s">
        <v>905</v>
      </c>
      <c r="C86" s="128">
        <v>4</v>
      </c>
      <c r="D86" s="128">
        <v>1</v>
      </c>
      <c r="E86" s="128" t="s">
        <v>13</v>
      </c>
    </row>
    <row r="87" spans="1:5">
      <c r="A87" s="128">
        <v>294</v>
      </c>
      <c r="B87" s="128" t="s">
        <v>906</v>
      </c>
      <c r="C87" s="128">
        <v>4</v>
      </c>
      <c r="D87" s="128">
        <v>1</v>
      </c>
      <c r="E87" s="128" t="s">
        <v>13</v>
      </c>
    </row>
    <row r="88" spans="1:5">
      <c r="A88" s="128">
        <v>297</v>
      </c>
      <c r="B88" s="128" t="s">
        <v>907</v>
      </c>
      <c r="C88" s="128">
        <v>4</v>
      </c>
      <c r="D88" s="128">
        <v>1</v>
      </c>
      <c r="E88" s="128" t="s">
        <v>13</v>
      </c>
    </row>
    <row r="89" spans="1:5">
      <c r="A89" s="128">
        <v>298</v>
      </c>
      <c r="B89" s="128" t="s">
        <v>908</v>
      </c>
      <c r="C89" s="128">
        <v>4</v>
      </c>
      <c r="D89" s="128">
        <v>1</v>
      </c>
      <c r="E89" s="128" t="s">
        <v>13</v>
      </c>
    </row>
    <row r="90" spans="1:5">
      <c r="A90" s="128">
        <v>299</v>
      </c>
      <c r="B90" s="128" t="s">
        <v>909</v>
      </c>
      <c r="C90" s="128">
        <v>4</v>
      </c>
      <c r="D90" s="128">
        <v>1</v>
      </c>
      <c r="E90" s="128" t="s">
        <v>13</v>
      </c>
    </row>
    <row r="91" spans="1:5">
      <c r="A91" s="128">
        <v>300</v>
      </c>
      <c r="B91" s="128" t="s">
        <v>910</v>
      </c>
      <c r="C91" s="128">
        <v>4</v>
      </c>
      <c r="D91" s="128">
        <v>1</v>
      </c>
      <c r="E91" s="128" t="s">
        <v>13</v>
      </c>
    </row>
    <row r="92" spans="1:5">
      <c r="A92" s="128">
        <v>301</v>
      </c>
      <c r="B92" s="128" t="s">
        <v>911</v>
      </c>
      <c r="C92" s="128">
        <v>4</v>
      </c>
      <c r="D92" s="128">
        <v>1</v>
      </c>
      <c r="E92" s="128" t="s">
        <v>13</v>
      </c>
    </row>
    <row r="93" spans="1:5">
      <c r="A93" s="128">
        <v>302</v>
      </c>
      <c r="B93" s="128" t="s">
        <v>912</v>
      </c>
      <c r="C93" s="128">
        <v>4</v>
      </c>
      <c r="D93" s="128">
        <v>1</v>
      </c>
      <c r="E93" s="128" t="s">
        <v>13</v>
      </c>
    </row>
    <row r="94" spans="1:5">
      <c r="A94" s="128">
        <v>308</v>
      </c>
      <c r="B94" s="128" t="s">
        <v>913</v>
      </c>
      <c r="C94" s="128">
        <v>4</v>
      </c>
      <c r="D94" s="128">
        <v>1</v>
      </c>
      <c r="E94" s="128" t="s">
        <v>110</v>
      </c>
    </row>
    <row r="95" spans="1:5">
      <c r="A95" s="128">
        <v>309</v>
      </c>
      <c r="B95" s="128" t="s">
        <v>914</v>
      </c>
      <c r="C95" s="128">
        <v>4</v>
      </c>
      <c r="D95" s="128">
        <v>1</v>
      </c>
      <c r="E95" s="128" t="s">
        <v>110</v>
      </c>
    </row>
    <row r="96" spans="1:5">
      <c r="A96" s="128">
        <v>310</v>
      </c>
      <c r="B96" s="128" t="s">
        <v>915</v>
      </c>
      <c r="C96" s="128">
        <v>4</v>
      </c>
      <c r="D96" s="128">
        <v>1</v>
      </c>
      <c r="E96" s="128" t="s">
        <v>110</v>
      </c>
    </row>
    <row r="97" spans="1:5">
      <c r="A97" s="128">
        <v>311</v>
      </c>
      <c r="B97" s="128" t="s">
        <v>916</v>
      </c>
      <c r="C97" s="128">
        <v>4</v>
      </c>
      <c r="D97" s="128">
        <v>1</v>
      </c>
      <c r="E97" s="128" t="s">
        <v>110</v>
      </c>
    </row>
    <row r="98" spans="1:5">
      <c r="A98" s="128">
        <v>312</v>
      </c>
      <c r="B98" s="128" t="s">
        <v>917</v>
      </c>
      <c r="C98" s="128">
        <v>4</v>
      </c>
      <c r="D98" s="128">
        <v>1</v>
      </c>
      <c r="E98" s="128" t="s">
        <v>110</v>
      </c>
    </row>
    <row r="99" spans="1:5">
      <c r="A99" s="128">
        <v>313</v>
      </c>
      <c r="B99" s="128" t="s">
        <v>918</v>
      </c>
      <c r="C99" s="128">
        <v>4</v>
      </c>
      <c r="D99" s="128">
        <v>1</v>
      </c>
      <c r="E99" s="128" t="s">
        <v>110</v>
      </c>
    </row>
    <row r="100" spans="1:5">
      <c r="A100" s="128">
        <v>314</v>
      </c>
      <c r="B100" s="128" t="s">
        <v>919</v>
      </c>
      <c r="C100" s="128">
        <v>4</v>
      </c>
      <c r="D100" s="128">
        <v>1</v>
      </c>
      <c r="E100" s="128" t="s">
        <v>110</v>
      </c>
    </row>
    <row r="101" spans="1:5">
      <c r="A101" s="128">
        <v>316</v>
      </c>
      <c r="B101" s="128" t="s">
        <v>920</v>
      </c>
      <c r="C101" s="128">
        <v>4</v>
      </c>
      <c r="D101" s="128">
        <v>1</v>
      </c>
      <c r="E101" s="128" t="s">
        <v>103</v>
      </c>
    </row>
    <row r="102" spans="1:5">
      <c r="A102" s="128">
        <v>317</v>
      </c>
      <c r="B102" s="128" t="s">
        <v>921</v>
      </c>
      <c r="C102" s="128">
        <v>4</v>
      </c>
      <c r="D102" s="128">
        <v>1</v>
      </c>
      <c r="E102" s="128" t="s">
        <v>103</v>
      </c>
    </row>
    <row r="103" spans="1:5">
      <c r="A103" s="128">
        <v>336</v>
      </c>
      <c r="B103" s="128" t="s">
        <v>922</v>
      </c>
      <c r="C103" s="128">
        <v>4</v>
      </c>
      <c r="D103" s="128">
        <v>1</v>
      </c>
      <c r="E103" s="128" t="s">
        <v>13</v>
      </c>
    </row>
    <row r="104" spans="1:5">
      <c r="A104" s="128">
        <v>338</v>
      </c>
      <c r="B104" s="128" t="s">
        <v>923</v>
      </c>
      <c r="C104" s="128">
        <v>4</v>
      </c>
      <c r="D104" s="128">
        <v>1</v>
      </c>
      <c r="E104" s="128" t="s">
        <v>13</v>
      </c>
    </row>
    <row r="105" spans="1:5">
      <c r="A105" s="128">
        <v>339</v>
      </c>
      <c r="B105" s="128" t="s">
        <v>924</v>
      </c>
      <c r="C105" s="128">
        <v>4</v>
      </c>
      <c r="D105" s="128">
        <v>1</v>
      </c>
      <c r="E105" s="128" t="s">
        <v>13</v>
      </c>
    </row>
  </sheetData>
  <autoFilter ref="A1:E10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Nhandinh_Page1</vt:lpstr>
      <vt:lpstr>PTKT_Page2</vt:lpstr>
      <vt:lpstr>TVDT1</vt:lpstr>
      <vt:lpstr>TVDT1 (2)</vt:lpstr>
      <vt:lpstr>TVDT2</vt:lpstr>
      <vt:lpstr>Loc FA</vt:lpstr>
      <vt:lpstr>TKGD_Page3</vt:lpstr>
      <vt:lpstr>TopGD_Page4</vt:lpstr>
      <vt:lpstr>TopRatio_Page5</vt:lpstr>
      <vt:lpstr>Disclaimer_Page6</vt:lpstr>
      <vt:lpstr>Real-time Hose</vt:lpstr>
      <vt:lpstr>Real-time HNX</vt:lpstr>
      <vt:lpstr>ThongkeTT</vt:lpstr>
      <vt:lpstr>TopGD</vt:lpstr>
      <vt:lpstr>Chisotaichinh</vt:lpstr>
      <vt:lpstr>GDNganh</vt:lpstr>
      <vt:lpstr>Líchukien</vt:lpstr>
      <vt:lpstr>Ma sector</vt:lpstr>
      <vt:lpstr>Chisotaichinh!ChiSoTaiChinh</vt:lpstr>
      <vt:lpstr>GDNganh!GDNganh</vt:lpstr>
      <vt:lpstr>'Real-time HNX'!IndexRealTime</vt:lpstr>
      <vt:lpstr>'Real-time Hose'!IndexRealTime</vt:lpstr>
      <vt:lpstr>Líchukien!LichSuKien</vt:lpstr>
      <vt:lpstr>Disclaimer_Page6!Print_Area</vt:lpstr>
      <vt:lpstr>'Loc FA'!Print_Area</vt:lpstr>
      <vt:lpstr>Nhandinh_Page1!Print_Area</vt:lpstr>
      <vt:lpstr>PTKT_Page2!Print_Area</vt:lpstr>
      <vt:lpstr>TKGD_Page3!Print_Area</vt:lpstr>
      <vt:lpstr>TopGD_Page4!Print_Area</vt:lpstr>
      <vt:lpstr>TopRatio_Page5!Print_Area</vt:lpstr>
      <vt:lpstr>TVDT1!Print_Area</vt:lpstr>
      <vt:lpstr>'TVDT1 (2)'!Print_Area</vt:lpstr>
      <vt:lpstr>TVDT2!Print_Area</vt:lpstr>
      <vt:lpstr>ThongkeTT!ThongKeThiTruong</vt:lpstr>
      <vt:lpstr>TopGD!TopGD</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trang.truong</dc:creator>
  <cp:lastModifiedBy>PT-HienNT</cp:lastModifiedBy>
  <cp:lastPrinted>2013-06-27T10:44:01Z</cp:lastPrinted>
  <dcterms:created xsi:type="dcterms:W3CDTF">2012-07-11T07:36:54Z</dcterms:created>
  <dcterms:modified xsi:type="dcterms:W3CDTF">2013-07-04T11:15:14Z</dcterms:modified>
</cp:coreProperties>
</file>